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750" windowWidth="18300" windowHeight="10290" tabRatio="885" activeTab="0"/>
  </bookViews>
  <sheets>
    <sheet name="Front" sheetId="1" r:id="rId1"/>
    <sheet name="Info" sheetId="2" r:id="rId2"/>
    <sheet name="A1" sheetId="3" r:id="rId3"/>
    <sheet name="A2" sheetId="4" r:id="rId4"/>
    <sheet name="A3" sheetId="5" r:id="rId5"/>
    <sheet name="A4" sheetId="6" r:id="rId6"/>
    <sheet name="B" sheetId="7" r:id="rId7"/>
    <sheet name="C"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2">'A1'!$B$1:$N$138</definedName>
    <definedName name="_xlnm.Print_Area" localSheetId="3">'A2'!$B$1:$AA$138</definedName>
    <definedName name="_xlnm.Print_Area" localSheetId="4">'A3'!$B$1:$AB$141</definedName>
    <definedName name="_xlnm.Print_Area" localSheetId="5">'A4'!$B$1:$AP$139</definedName>
    <definedName name="_xlnm.Print_Area" localSheetId="6">'B'!$B$1:$AT$58</definedName>
    <definedName name="_xlnm.Print_Area" localSheetId="7">'C'!$B$1:$M$47</definedName>
    <definedName name="_xlnm.Print_Area" localSheetId="0">'Front'!$B$2:$E$16</definedName>
    <definedName name="_xlnm.Print_Area" localSheetId="1">'Info'!$B$1:$J$70</definedName>
    <definedName name="_xlnm.Print_Titles" localSheetId="2">'A1'!$B:$C,'A1'!$1:$8</definedName>
    <definedName name="_xlnm.Print_Titles" localSheetId="3">'A2'!$B:$C,'A2'!$1:$8</definedName>
    <definedName name="_xlnm.Print_Titles" localSheetId="4">'A3'!$B:$C,'A3'!$1:$8</definedName>
    <definedName name="_xlnm.Print_Titles" localSheetId="5">'A4'!$B:$C,'A4'!$1:$8</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<sst xmlns="http://schemas.openxmlformats.org/spreadsheetml/2006/main" count="1044" uniqueCount="332">
  <si>
    <r>
      <t>1</t>
    </r>
    <r>
      <rPr>
        <sz val="11"/>
        <rFont val="Arial"/>
        <family val="2"/>
      </rPr>
      <t xml:space="preserve"> All transactions where all the legs are exposed to one and only one currency's interest rate, including all fixed/floating and floating/floating single-currency interest rate contracts. New table B combines tables B1 and B2 in the 2010 template.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</si>
  <si>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11"/>
        <rFont val="Arial"/>
        <family val="2"/>
      </rPr>
      <t xml:space="preserve"> All transactions involving exposure to more than one currency, whether in interest rates or exchange rates. New table A1 combines tables A1 and A5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</si>
  <si>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New table A2 combines tables A2 and A6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</si>
  <si>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currency warrants and multicurrency  swaptions.</t>
    </r>
    <r>
      <rPr>
        <vertAlign val="superscript"/>
        <sz val="11"/>
        <rFont val="Arial"/>
        <family val="2"/>
      </rPr>
      <t xml:space="preserve">   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r>
      <rPr>
        <vertAlign val="superscript"/>
        <sz val="11"/>
        <rFont val="Arial"/>
        <family val="2"/>
      </rPr>
      <t xml:space="preserve">    </t>
    </r>
  </si>
  <si>
    <r>
      <t>1</t>
    </r>
    <r>
      <rPr>
        <sz val="11"/>
        <rFont val="Arial"/>
        <family val="2"/>
      </rPr>
      <t xml:space="preserve"> All transactions involving exposure to more than one currency, whether in interest rates or exchange rates. New table A3 combines tables A3 and A7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t>
    </r>
  </si>
  <si>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</si>
  <si>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</si>
  <si>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</si>
  <si>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</si>
  <si>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</si>
  <si>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</si>
  <si>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</si>
  <si>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</si>
  <si>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</si>
  <si>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</si>
  <si>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</si>
  <si>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</si>
  <si>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</si>
  <si>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</si>
  <si>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</si>
  <si>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prime brokered</t>
  </si>
  <si>
    <t>o/w retail-driven</t>
  </si>
  <si>
    <t>c)    The number of institutions accounting for 75 percent of the reported totals.</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</si>
  <si>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</si>
  <si>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</si>
  <si>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</si>
  <si>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</si>
  <si>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</si>
  <si>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In case of transactions involving non-G10 currencies from different regional areas, please split the notional amount evenly between the two relevant columns in the form.</t>
  </si>
  <si>
    <t>Cty</t>
  </si>
  <si>
    <t>Country</t>
  </si>
  <si>
    <t>BE</t>
  </si>
  <si>
    <t>BR</t>
  </si>
  <si>
    <t>CA</t>
  </si>
  <si>
    <t>CL</t>
  </si>
  <si>
    <t>CN</t>
  </si>
  <si>
    <t>CO</t>
  </si>
  <si>
    <t>CZ</t>
  </si>
  <si>
    <t>DK</t>
  </si>
  <si>
    <t>EE</t>
  </si>
  <si>
    <t>FI</t>
  </si>
  <si>
    <t>FR</t>
  </si>
  <si>
    <t>DE</t>
  </si>
  <si>
    <t>BRAZIL</t>
  </si>
  <si>
    <t>CANADA</t>
  </si>
  <si>
    <t>CHILE</t>
  </si>
  <si>
    <t>CHINA</t>
  </si>
  <si>
    <t>COLOMBIA</t>
  </si>
  <si>
    <t>CZECH REPUBLIC</t>
  </si>
  <si>
    <t>DENMARK</t>
  </si>
  <si>
    <t>&lt; REPORTING COUNTRY &gt;</t>
  </si>
  <si>
    <t>Please select the reporting country</t>
  </si>
  <si>
    <t>BULGARIA</t>
  </si>
  <si>
    <t>BGN</t>
  </si>
  <si>
    <t>RON</t>
  </si>
  <si>
    <t>Other</t>
  </si>
  <si>
    <t>EXECUTION METHOD FOR FOREIGN EXCHANGE CONTRACTS</t>
  </si>
  <si>
    <t>BG</t>
  </si>
  <si>
    <t>Voice</t>
  </si>
  <si>
    <t>Electronic</t>
  </si>
  <si>
    <t>TRY</t>
  </si>
  <si>
    <t xml:space="preserve">         hedge funds and proprietary trading firms</t>
  </si>
  <si>
    <t>Table A1</t>
  </si>
  <si>
    <t>(in millions of USD)</t>
  </si>
  <si>
    <t>FX swaps</t>
  </si>
  <si>
    <t>Currency swaps</t>
  </si>
  <si>
    <t>OTC options</t>
  </si>
  <si>
    <t>Other products</t>
  </si>
  <si>
    <t>8.       Information on centrally cleared transactions</t>
  </si>
  <si>
    <t>o/w non-deliverable forwards</t>
  </si>
  <si>
    <t>Forward rate agreements</t>
  </si>
  <si>
    <t>Swaps</t>
  </si>
  <si>
    <t>IR contracts</t>
  </si>
  <si>
    <t xml:space="preserve">Outright forwards </t>
  </si>
  <si>
    <r>
      <t xml:space="preserve">       </t>
    </r>
    <r>
      <rPr>
        <vertAlign val="superscript"/>
        <sz val="11"/>
        <rFont val="Arial"/>
        <family val="2"/>
      </rPr>
      <t>1</t>
    </r>
    <r>
      <rPr>
        <sz val="11"/>
        <rFont val="Arial"/>
        <family val="2"/>
      </rPr>
      <t>In millions of US dollars</t>
    </r>
  </si>
  <si>
    <t>Turnover of forward contracts for differences (in millions of US dollars)</t>
  </si>
  <si>
    <t>Centrally cleared transactions</t>
  </si>
  <si>
    <t>&lt;--    Inconsistency between total and sum of components</t>
  </si>
  <si>
    <t>Version 3.0</t>
  </si>
  <si>
    <t>Total (all FX contracts)</t>
  </si>
  <si>
    <t>Total (all single-currency IR contracts)</t>
  </si>
  <si>
    <r>
      <t xml:space="preserve">b)    Single-currency interest rate (IR) derivatives </t>
    </r>
    <r>
      <rPr>
        <vertAlign val="superscript"/>
        <sz val="11"/>
        <rFont val="Arial"/>
        <family val="2"/>
      </rPr>
      <t>1</t>
    </r>
  </si>
  <si>
    <r>
      <t xml:space="preserve">a)    Foreign exchange (FX) contracts </t>
    </r>
    <r>
      <rPr>
        <vertAlign val="superscript"/>
        <sz val="11"/>
        <rFont val="Arial"/>
        <family val="2"/>
      </rPr>
      <t>1</t>
    </r>
  </si>
  <si>
    <t>How much of your reported total turnover in the following OTC derivative instruments was centrally cleared via CCPs after execution?</t>
  </si>
  <si>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</si>
  <si>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</si>
  <si>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</si>
  <si>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</si>
  <si>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</si>
  <si>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</si>
  <si>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</si>
  <si>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</si>
  <si>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</si>
  <si>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</si>
  <si>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</si>
  <si>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</si>
  <si>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</si>
  <si>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</si>
  <si>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</si>
  <si>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</si>
  <si>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</si>
  <si>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</si>
  <si>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</si>
  <si>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</si>
  <si>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</si>
  <si>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</si>
  <si>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</si>
  <si>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</si>
  <si>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</si>
  <si>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</si>
  <si>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</si>
  <si>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</si>
  <si>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</si>
  <si>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</si>
  <si>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</si>
  <si>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</si>
  <si>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</si>
  <si>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</si>
  <si>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</si>
  <si>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</si>
  <si>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</si>
  <si>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</si>
  <si>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</si>
  <si>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</si>
  <si>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</si>
  <si>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</si>
  <si>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</si>
  <si>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</si>
  <si>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Triennial Central Bank Survey</t>
  </si>
  <si>
    <t>TOTAL CURRENCY SWAPS</t>
  </si>
  <si>
    <t>TOTAL OTC OPTIONS SOLD</t>
  </si>
  <si>
    <t>TOTAL OTC OPTIONS BOUGHT</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</si>
  <si>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</si>
  <si>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</si>
  <si>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</si>
  <si>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</si>
  <si>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</si>
  <si>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</si>
  <si>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</si>
  <si>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t>Turnover in April 2013</t>
  </si>
  <si>
    <t>Turnover in nominal or notional principal amounts in April 2013</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</si>
  <si>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</si>
  <si>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</si>
  <si>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</si>
  <si>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</si>
  <si>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</si>
  <si>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Central Bank Survey of Foreign Exchange and Derivatives Market Activity</t>
  </si>
  <si>
    <t>Total turnover in listed currencies against all other currencies ²</t>
  </si>
  <si>
    <t>MATURITIES FOREIGN EXCHANGE SWAPS</t>
  </si>
  <si>
    <t xml:space="preserve">MATURITIES OUTRIGHT FORWARDS </t>
  </si>
  <si>
    <t xml:space="preserve">     seven days or less</t>
  </si>
  <si>
    <t xml:space="preserve">     over seven days and up to one year</t>
  </si>
  <si>
    <t xml:space="preserve">     over one year</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</si>
  <si>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</si>
  <si>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</si>
  <si>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</si>
  <si>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</si>
  <si>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Reuters Matching / EBS</t>
  </si>
  <si>
    <t>Other electronic communication networks</t>
  </si>
  <si>
    <t>of Foreign Exchange and Derivatives Market Activity</t>
  </si>
  <si>
    <t xml:space="preserve">Report Forms for the </t>
  </si>
  <si>
    <t>AR</t>
  </si>
  <si>
    <t>ARGENTINA</t>
  </si>
  <si>
    <t>AU</t>
  </si>
  <si>
    <t>AUSTRALIA</t>
  </si>
  <si>
    <t>AT</t>
  </si>
  <si>
    <t>BH</t>
  </si>
  <si>
    <t>BAHRAIN</t>
  </si>
  <si>
    <t>GR</t>
  </si>
  <si>
    <t>HK</t>
  </si>
  <si>
    <t>HONG KONG SAR</t>
  </si>
  <si>
    <t>HU</t>
  </si>
  <si>
    <t>HUNGARY</t>
  </si>
  <si>
    <t>IN</t>
  </si>
  <si>
    <t>INDIA</t>
  </si>
  <si>
    <t>ID</t>
  </si>
  <si>
    <t>INDONESIA</t>
  </si>
  <si>
    <t>IE</t>
  </si>
  <si>
    <t>IL</t>
  </si>
  <si>
    <t>ISRAEL</t>
  </si>
  <si>
    <t>IT</t>
  </si>
  <si>
    <t>JP</t>
  </si>
  <si>
    <t>JAPAN</t>
  </si>
  <si>
    <t>KR</t>
  </si>
  <si>
    <t>KOREA</t>
  </si>
  <si>
    <t>LV</t>
  </si>
  <si>
    <t>LATVIA</t>
  </si>
  <si>
    <t>LT</t>
  </si>
  <si>
    <t>LITHUANIA</t>
  </si>
  <si>
    <t>LU</t>
  </si>
  <si>
    <t>MY</t>
  </si>
  <si>
    <t>MALAYSIA</t>
  </si>
  <si>
    <t>MX</t>
  </si>
  <si>
    <t>MEXICO</t>
  </si>
  <si>
    <t>NL</t>
  </si>
  <si>
    <t>NZ</t>
  </si>
  <si>
    <t>NEW ZEALAND</t>
  </si>
  <si>
    <t>NO</t>
  </si>
  <si>
    <t>NORWAY</t>
  </si>
  <si>
    <t>PE</t>
  </si>
  <si>
    <t>PERU</t>
  </si>
  <si>
    <t>PH</t>
  </si>
  <si>
    <t>PHILIPPINES</t>
  </si>
  <si>
    <t>PL</t>
  </si>
  <si>
    <t>POLAND</t>
  </si>
  <si>
    <t>PT</t>
  </si>
  <si>
    <t>RO</t>
  </si>
  <si>
    <t>ROMANIA</t>
  </si>
  <si>
    <t>RU</t>
  </si>
  <si>
    <t>RUSSIA</t>
  </si>
  <si>
    <t>SA</t>
  </si>
  <si>
    <t>SAUDI ARABIA</t>
  </si>
  <si>
    <t>SG</t>
  </si>
  <si>
    <t>SINGAPORE</t>
  </si>
  <si>
    <t>SK</t>
  </si>
  <si>
    <t>SI</t>
  </si>
  <si>
    <t>ZA</t>
  </si>
  <si>
    <t>SOUTH AFRICA</t>
  </si>
  <si>
    <t>ES</t>
  </si>
  <si>
    <t>SE</t>
  </si>
  <si>
    <t>SWEDEN</t>
  </si>
  <si>
    <t>CH</t>
  </si>
  <si>
    <t>SWITZERLAND</t>
  </si>
  <si>
    <t>TW</t>
  </si>
  <si>
    <t>CHINESE TAIPEI</t>
  </si>
  <si>
    <t>TH</t>
  </si>
  <si>
    <t>THAILAND</t>
  </si>
  <si>
    <t>TR</t>
  </si>
  <si>
    <t>TURKEY</t>
  </si>
  <si>
    <t>GB</t>
  </si>
  <si>
    <t>UNITED KINGDOM</t>
  </si>
  <si>
    <t>US</t>
  </si>
  <si>
    <t>UNITED STATES</t>
  </si>
  <si>
    <t>AUSTRIA (euro area)</t>
  </si>
  <si>
    <t>BELGIUM (euro area)</t>
  </si>
  <si>
    <t>FINLAND (euro area)</t>
  </si>
  <si>
    <t>FRANCE (euro area)</t>
  </si>
  <si>
    <t>GERMANY (euro area)</t>
  </si>
  <si>
    <t>GREECE (euro area)</t>
  </si>
  <si>
    <t>IRELAND (euro area)</t>
  </si>
  <si>
    <t>ITALY (euro area)</t>
  </si>
  <si>
    <t>LUXEMBOURG (euro area)</t>
  </si>
  <si>
    <t>NETHERLANDS (euro area)</t>
  </si>
  <si>
    <t>PORTUGAL (euro area)</t>
  </si>
  <si>
    <t>SLOVENIA (euro area)</t>
  </si>
  <si>
    <t>SPAIN (euro area)</t>
  </si>
  <si>
    <t>ESTONIA (euro area)</t>
  </si>
  <si>
    <t>SLOVAKIA (euro area)</t>
  </si>
  <si>
    <t>Number of days</t>
  </si>
  <si>
    <t>(Central Banks)</t>
  </si>
  <si>
    <t>CLP</t>
  </si>
  <si>
    <t>ARS</t>
  </si>
  <si>
    <t>BHD</t>
  </si>
  <si>
    <t>COP</t>
  </si>
  <si>
    <t>ILS</t>
  </si>
  <si>
    <t>LTL</t>
  </si>
  <si>
    <t>LVL</t>
  </si>
  <si>
    <t>MYR</t>
  </si>
  <si>
    <t>PEN</t>
  </si>
  <si>
    <t>SAR</t>
  </si>
  <si>
    <t>Table C</t>
  </si>
  <si>
    <t>FORWARD RATE AGREEMENTS</t>
  </si>
  <si>
    <t>1.       Information on the number of business days</t>
  </si>
  <si>
    <t>2.       Information on coverage and concentration</t>
  </si>
  <si>
    <t>3.       Information on trend of trading activity</t>
  </si>
  <si>
    <t>4.       Data on forward contracts for differences (incl. non-deliverable forwards)</t>
  </si>
  <si>
    <t>JPY against</t>
  </si>
  <si>
    <t>COMPLEMENTARY INFORMATION FOR FOREIGN EXCHANGE CONTRACTS</t>
  </si>
  <si>
    <t>FX contracts</t>
  </si>
  <si>
    <t>a)    The final number of participating institutions.</t>
  </si>
  <si>
    <t>Indirect</t>
  </si>
  <si>
    <t>Execution methods</t>
  </si>
  <si>
    <t xml:space="preserve">         non-reporting banks</t>
  </si>
  <si>
    <t xml:space="preserve">         official sector financial institutions</t>
  </si>
  <si>
    <t>Table B</t>
  </si>
  <si>
    <r>
      <t>2</t>
    </r>
    <r>
      <rPr>
        <sz val="11"/>
        <rFont val="Arial"/>
        <family val="2"/>
      </rPr>
      <t xml:space="preserve"> Contracts that involve G10 currencies only on one side of the transaction or non-G10 currencies on both sides of the transaction.</t>
    </r>
  </si>
  <si>
    <r>
      <t xml:space="preserve">SWAPS </t>
    </r>
    <r>
      <rPr>
        <b/>
        <vertAlign val="superscript"/>
        <sz val="11"/>
        <rFont val="Arial"/>
        <family val="2"/>
      </rPr>
      <t>2</t>
    </r>
  </si>
  <si>
    <t>TOTAL FORWARD RATE AGREEMENTS</t>
  </si>
  <si>
    <t>TOTAL SWAPS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</si>
  <si>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</si>
  <si>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</si>
  <si>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o/w related party trades </t>
    </r>
    <r>
      <rPr>
        <vertAlign val="superscript"/>
        <sz val="11"/>
        <rFont val="Arial"/>
        <family val="2"/>
      </rPr>
      <t>5</t>
    </r>
  </si>
  <si>
    <r>
      <t xml:space="preserve">TOTAL INTEREST RATE CONTRACTS </t>
    </r>
    <r>
      <rPr>
        <b/>
        <vertAlign val="superscript"/>
        <sz val="11"/>
        <rFont val="Arial"/>
        <family val="2"/>
      </rPr>
      <t>4</t>
    </r>
  </si>
  <si>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</si>
  <si>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</si>
  <si>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</si>
  <si>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OTC OPTIONS</t>
    </r>
    <r>
      <rPr>
        <b/>
        <vertAlign val="superscript"/>
        <sz val="11"/>
        <rFont val="Arial"/>
        <family val="2"/>
      </rPr>
      <t xml:space="preserve"> 10</t>
    </r>
  </si>
  <si>
    <r>
      <t>FOREIGN EXCHANGE SWAPS</t>
    </r>
    <r>
      <rPr>
        <b/>
        <vertAlign val="superscript"/>
        <sz val="11"/>
        <rFont val="Arial"/>
        <family val="2"/>
      </rPr>
      <t xml:space="preserve"> 6</t>
    </r>
  </si>
  <si>
    <r>
      <t xml:space="preserve">CURRENCY SWAPS </t>
    </r>
    <r>
      <rPr>
        <b/>
        <vertAlign val="superscript"/>
        <sz val="11"/>
        <rFont val="Arial"/>
        <family val="2"/>
      </rPr>
      <t>7</t>
    </r>
  </si>
  <si>
    <r>
      <t>OTC OPTIONS</t>
    </r>
    <r>
      <rPr>
        <b/>
        <vertAlign val="superscript"/>
        <sz val="11"/>
        <rFont val="Arial"/>
        <family val="2"/>
      </rPr>
      <t xml:space="preserve"> 8</t>
    </r>
  </si>
  <si>
    <t>7.       Coverage of algorithmic (Algo) and high-frequency trading (HFT)activity</t>
  </si>
  <si>
    <t>---/---</t>
  </si>
  <si>
    <r>
      <t xml:space="preserve">       </t>
    </r>
    <r>
      <rPr>
        <vertAlign val="superscript"/>
        <sz val="11"/>
        <rFont val="Arial"/>
        <family val="2"/>
      </rPr>
      <t>1</t>
    </r>
    <r>
      <rPr>
        <sz val="11"/>
        <rFont val="Arial"/>
        <family val="2"/>
      </rPr>
      <t xml:space="preserve"> In percentage and 
          without % sign, ie 
          90% should be 
          entered as 90.</t>
    </r>
  </si>
  <si>
    <t xml:space="preserve">1  </t>
  </si>
  <si>
    <t xml:space="preserve">2 </t>
  </si>
  <si>
    <t xml:space="preserve">3 </t>
  </si>
  <si>
    <t xml:space="preserve">4 </t>
  </si>
  <si>
    <t xml:space="preserve">5 </t>
  </si>
  <si>
    <r>
      <t>1</t>
    </r>
    <r>
      <rPr>
        <sz val="11"/>
        <rFont val="Arial"/>
        <family val="2"/>
      </rPr>
      <t xml:space="preserve"> Contracts that only involve G10 currencies on both sides of the transaction (G10 currencies = CAD, CHF, EUR, GBP, JPY, SEK, USD) </t>
    </r>
  </si>
  <si>
    <t xml:space="preserve">5.       Quality control questions to assess the representativeness of the reported figures </t>
  </si>
  <si>
    <r>
      <t xml:space="preserve">d)    Estimated percentage coverage. </t>
    </r>
    <r>
      <rPr>
        <vertAlign val="superscript"/>
        <sz val="11"/>
        <rFont val="Arial"/>
        <family val="2"/>
      </rPr>
      <t>1</t>
    </r>
  </si>
  <si>
    <r>
      <t xml:space="preserve">c)    Number of dealers </t>
    </r>
    <r>
      <rPr>
        <u val="single"/>
        <sz val="11"/>
        <rFont val="Arial"/>
        <family val="2"/>
      </rPr>
      <t>not</t>
    </r>
    <r>
      <rPr>
        <sz val="11"/>
        <rFont val="Arial"/>
        <family val="2"/>
      </rPr>
      <t xml:space="preserve"> reporting the data due to no turnover in the transaction in question?</t>
    </r>
  </si>
  <si>
    <r>
      <t xml:space="preserve">b)    Number of dealers </t>
    </r>
    <r>
      <rPr>
        <u val="single"/>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</si>
  <si>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</si>
  <si>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</si>
  <si>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</si>
  <si>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 xml:space="preserve">     - All currency pairs </t>
    </r>
    <r>
      <rPr>
        <vertAlign val="superscript"/>
        <sz val="11"/>
        <rFont val="Arial"/>
        <family val="2"/>
      </rPr>
      <t>1</t>
    </r>
  </si>
  <si>
    <r>
      <t xml:space="preserve">     - Major currency pairs </t>
    </r>
    <r>
      <rPr>
        <vertAlign val="superscript"/>
        <sz val="11"/>
        <rFont val="Arial"/>
        <family val="2"/>
      </rPr>
      <t>1, 2</t>
    </r>
  </si>
  <si>
    <r>
      <t xml:space="preserve">       </t>
    </r>
    <r>
      <rPr>
        <vertAlign val="superscript"/>
        <sz val="11"/>
        <rFont val="Arial"/>
        <family val="2"/>
      </rPr>
      <t>1</t>
    </r>
    <r>
      <rPr>
        <sz val="11"/>
        <rFont val="Arial"/>
        <family val="2"/>
      </rPr>
      <t xml:space="preserve"> In percentage and without % sign, ie 90% should 
         be entered as 90.
        </t>
    </r>
    <r>
      <rPr>
        <vertAlign val="superscript"/>
        <sz val="11"/>
        <rFont val="Arial"/>
        <family val="2"/>
      </rPr>
      <t>2</t>
    </r>
    <r>
      <rPr>
        <sz val="11"/>
        <rFont val="Arial"/>
        <family val="2"/>
      </rPr>
      <t xml:space="preserve"> EUR/USD, USD/JPY, GBP/USD, AUD/USD, 
          USD/CHF and USD/CAD</t>
    </r>
  </si>
  <si>
    <r>
      <t xml:space="preserve">a)    Of your </t>
    </r>
    <r>
      <rPr>
        <u val="single"/>
        <sz val="11"/>
        <rFont val="Arial"/>
        <family val="2"/>
      </rPr>
      <t>spot</t>
    </r>
    <r>
      <rPr>
        <sz val="11"/>
        <rFont val="Arial"/>
        <family val="2"/>
      </rPr>
      <t xml:space="preserve"> FX turnover with counterparties belonging to the category “</t>
    </r>
    <r>
      <rPr>
        <u val="single"/>
        <sz val="11"/>
        <rFont val="Arial"/>
        <family val="2"/>
      </rPr>
      <t>Other Financial Institutions – Hedge Funds and Proprietary Trading Firms</t>
    </r>
    <r>
      <rPr>
        <sz val="11"/>
        <rFont val="Arial"/>
        <family val="2"/>
      </rPr>
      <t>”, what is the estimated share of specialist Algo / HFT firms?</t>
    </r>
  </si>
  <si>
    <t>Spot FX contracts</t>
  </si>
  <si>
    <r>
      <t xml:space="preserve">     - Non-major currency pairs </t>
    </r>
    <r>
      <rPr>
        <vertAlign val="superscript"/>
        <sz val="11"/>
        <rFont val="Arial"/>
        <family val="2"/>
      </rPr>
      <t>1</t>
    </r>
  </si>
  <si>
    <t>Non-major currency pairs</t>
  </si>
  <si>
    <r>
      <t xml:space="preserve">b)    Of your </t>
    </r>
    <r>
      <rPr>
        <u val="single"/>
        <sz val="11"/>
        <rFont val="Arial"/>
        <family val="2"/>
      </rPr>
      <t>spot</t>
    </r>
    <r>
      <rPr>
        <sz val="11"/>
        <rFont val="Arial"/>
        <family val="2"/>
      </rPr>
      <t xml:space="preserve"> FX turnover with specialist Algo / HFT firms belonging to the counterparty category “</t>
    </r>
    <r>
      <rPr>
        <u val="single"/>
        <sz val="11"/>
        <rFont val="Arial"/>
        <family val="2"/>
      </rPr>
      <t>Other Financial Institutions – Hedge Funds and Proprietary Trading Firms</t>
    </r>
    <r>
      <rPr>
        <sz val="11"/>
        <rFont val="Arial"/>
        <family val="2"/>
      </rPr>
      <t>”, which were the top 5 currency pairs traded? (List of currency pairs in descending order)</t>
    </r>
  </si>
  <si>
    <r>
      <t xml:space="preserve">a)    The estimated percentage share of transactions with “wholesale” counterparties. </t>
    </r>
    <r>
      <rPr>
        <vertAlign val="superscript"/>
        <sz val="11"/>
        <rFont val="Arial"/>
        <family val="2"/>
      </rPr>
      <t>1</t>
    </r>
    <r>
      <rPr>
        <sz val="11"/>
        <rFont val="Arial"/>
        <family val="2"/>
      </rPr>
      <t xml:space="preserve"> </t>
    </r>
  </si>
  <si>
    <r>
      <t xml:space="preserve">b)    The estimated percentage share of </t>
    </r>
    <r>
      <rPr>
        <u val="single"/>
        <sz val="11"/>
        <rFont val="Arial"/>
        <family val="2"/>
      </rPr>
      <t>online</t>
    </r>
    <r>
      <rPr>
        <sz val="11"/>
        <rFont val="Arial"/>
        <family val="2"/>
      </rPr>
      <t xml:space="preserve"> transactions with “non-wholesale” investors. </t>
    </r>
    <r>
      <rPr>
        <vertAlign val="superscript"/>
        <sz val="11"/>
        <rFont val="Arial"/>
        <family val="2"/>
      </rPr>
      <t>1</t>
    </r>
    <r>
      <rPr>
        <sz val="11"/>
        <rFont val="Arial"/>
        <family val="2"/>
      </rPr>
      <t xml:space="preserve"> </t>
    </r>
  </si>
  <si>
    <r>
      <t xml:space="preserve">c)    The estimated percentage share of </t>
    </r>
    <r>
      <rPr>
        <u val="single"/>
        <sz val="11"/>
        <rFont val="Arial"/>
        <family val="2"/>
      </rPr>
      <t>phone</t>
    </r>
    <r>
      <rPr>
        <sz val="11"/>
        <rFont val="Arial"/>
        <family val="2"/>
      </rPr>
      <t xml:space="preserve"> transactions with “non-wholesale” investors. </t>
    </r>
    <r>
      <rPr>
        <vertAlign val="superscript"/>
        <sz val="11"/>
        <rFont val="Arial"/>
        <family val="2"/>
      </rPr>
      <t>1</t>
    </r>
    <r>
      <rPr>
        <sz val="11"/>
        <rFont val="Arial"/>
        <family val="2"/>
      </rPr>
      <t xml:space="preserve"> </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</si>
  <si>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</si>
  <si>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</si>
  <si>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</si>
  <si>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Non-G10 currencies</t>
    </r>
    <r>
      <rPr>
        <vertAlign val="superscript"/>
        <sz val="11"/>
        <rFont val="Arial"/>
        <family val="2"/>
      </rPr>
      <t>2</t>
    </r>
  </si>
  <si>
    <r>
      <t>G10 currencies only</t>
    </r>
    <r>
      <rPr>
        <vertAlign val="superscript"/>
        <sz val="11"/>
        <rFont val="Arial"/>
        <family val="2"/>
      </rPr>
      <t>1</t>
    </r>
  </si>
  <si>
    <t>Undistributed</t>
  </si>
  <si>
    <r>
      <t>Total</t>
    </r>
    <r>
      <rPr>
        <b/>
        <vertAlign val="superscript"/>
        <sz val="14"/>
        <rFont val="Arial"/>
        <family val="2"/>
      </rPr>
      <t xml:space="preserve"> 1</t>
    </r>
  </si>
  <si>
    <r>
      <t xml:space="preserve">1 </t>
    </r>
    <r>
      <rPr>
        <sz val="11"/>
        <rFont val="Arial"/>
        <family val="2"/>
      </rPr>
      <t>T</t>
    </r>
    <r>
      <rPr>
        <sz val="11"/>
        <rFont val="Arial"/>
        <family val="2"/>
      </rPr>
      <t xml:space="preserve">otal Spot, Outright forwards, FX swaps, currency swaps and OTC options as well as their corresponding counterparty breakdowns should be consistent with the amounts reported in table A3. </t>
    </r>
  </si>
  <si>
    <t>a)    Number of dealers reporting the data?</t>
  </si>
  <si>
    <t>Detailed breakdown of other financial institutions</t>
  </si>
  <si>
    <t>6.       Information on "retail-driven" transactions</t>
  </si>
  <si>
    <r>
      <t xml:space="preserve">Major currency pairs </t>
    </r>
    <r>
      <rPr>
        <vertAlign val="superscript"/>
        <sz val="11"/>
        <rFont val="Arial"/>
        <family val="2"/>
      </rPr>
      <t>1</t>
    </r>
  </si>
  <si>
    <r>
      <t xml:space="preserve">       </t>
    </r>
    <r>
      <rPr>
        <vertAlign val="superscript"/>
        <sz val="11"/>
        <rFont val="Arial"/>
        <family val="2"/>
      </rPr>
      <t>1</t>
    </r>
    <r>
      <rPr>
        <sz val="11"/>
        <rFont val="Arial"/>
        <family val="2"/>
      </rPr>
      <t xml:space="preserve"> EUR/USD, USD/JPY, 
         GBP/USD, AUD/USD, 
         USD/CHF and 
         USD/CAD</t>
    </r>
  </si>
  <si>
    <r>
      <t>1</t>
    </r>
    <r>
      <rPr>
        <sz val="11"/>
        <rFont val="Arial"/>
        <family val="2"/>
      </rPr>
      <t xml:space="preserve"> All transactions involving exposure to more than one currency, whether in interest rates or exchange rates. New table A4 combines tables A4 and A8 in the 2010 template.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
    </r>
  </si>
  <si>
    <r>
      <t xml:space="preserve">"total"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</si>
</sst>
</file>

<file path=xl/styles.xml><?xml version="1.0" encoding="utf-8"?>
<styleSheet xmlns="http://schemas.openxmlformats.org/spreadsheetml/2006/main">
  <numFmts count="6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fr.&quot;#,##0_);\(&quot;Sfr.&quot;#,##0\)"/>
    <numFmt numFmtId="173" formatCode="&quot;Sfr.&quot;#,##0_);[Red]\(&quot;Sfr.&quot;#,##0\)"/>
    <numFmt numFmtId="174" formatCode="&quot;Sfr.&quot;#,##0.00_);\(&quot;Sfr.&quot;#,##0.00\)"/>
    <numFmt numFmtId="175" formatCode="&quot;Sfr.&quot;#,##0.00_);[Red]\(&quot;Sfr.&quot;#,##0.00\)"/>
    <numFmt numFmtId="176" formatCode="_(&quot;Sfr.&quot;* #,##0_);_(&quot;Sfr.&quot;* \(#,##0\);_(&quot;Sfr.&quot;* &quot;-&quot;_);_(@_)"/>
    <numFmt numFmtId="177" formatCode="_(* #,##0_);_(* \(#,##0\);_(* &quot;-&quot;_);_(@_)"/>
    <numFmt numFmtId="178" formatCode="_(&quot;Sfr.&quot;* #,##0.00_);_(&quot;Sfr.&quot;* \(#,##0.00\);_(&quot;Sfr.&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Fr.&quot;\ #,##0;&quot;Fr.&quot;\ \-#,##0"/>
    <numFmt numFmtId="187" formatCode="&quot;Fr.&quot;\ #,##0;[Red]&quot;Fr.&quot;\ \-#,##0"/>
    <numFmt numFmtId="188" formatCode="&quot;Fr.&quot;\ #,##0.00;&quot;Fr.&quot;\ \-#,##0.00"/>
    <numFmt numFmtId="189" formatCode="&quot;Fr.&quot;\ #,##0.00;[Red]&quot;Fr.&quot;\ \-#,##0.00"/>
    <numFmt numFmtId="190" formatCode="mmm/yyyy"/>
    <numFmt numFmtId="191" formatCode="mmmm\ yyyy"/>
    <numFmt numFmtId="192" formatCode="[$-809]dddd\ dd\,\ mmmm\,\ yyyy"/>
    <numFmt numFmtId="193" formatCode="_(* #,##0_);_(* &quot;...&quot;_);_(* &quot;...&quot;_);_(@_)"/>
    <numFmt numFmtId="194" formatCode="mmm\ yyyy"/>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_(* #,##0_);_(* \(#,##0\);_(* &quot;-&quot;??_);_(@_)"/>
    <numFmt numFmtId="204" formatCode="_(* #,##0_);_(* \(#,##0\);_(* &quot;&quot;??_);_(@_)"/>
    <numFmt numFmtId="205" formatCode="#,##0.0"/>
    <numFmt numFmtId="206" formatCode="#,##0.000"/>
    <numFmt numFmtId="207" formatCode="#,##0.0000"/>
    <numFmt numFmtId="208" formatCode="#,##0.0\ ;\–#,##0.0\ ;\–\ "/>
    <numFmt numFmtId="209" formatCode="#,##0\ ;\–#,##0;\–\ "/>
    <numFmt numFmtId="210" formatCode="#,##0;\–#,##0;\–\ "/>
    <numFmt numFmtId="211" formatCode="#,##0.00000"/>
    <numFmt numFmtId="212" formatCode="0.0000"/>
    <numFmt numFmtId="213" formatCode="0.000"/>
    <numFmt numFmtId="214" formatCode="&quot;Yes&quot;;&quot;Yes&quot;;&quot;No&quot;"/>
    <numFmt numFmtId="215" formatCode="&quot;True&quot;;&quot;True&quot;;&quot;False&quot;"/>
    <numFmt numFmtId="216" formatCode="&quot;On&quot;;&quot;On&quot;;&quot;Off&quot;"/>
    <numFmt numFmtId="217" formatCode="[$€-2]\ #,##0.00_);[Red]\([$€-2]\ #,##0.00\)"/>
    <numFmt numFmtId="218" formatCode="0.0"/>
    <numFmt numFmtId="219" formatCode="#,##0.0;\–#,##0.0;\–\ "/>
    <numFmt numFmtId="220" formatCode="#,##0.00;\–#,##0.00;\–\ "/>
    <numFmt numFmtId="221" formatCode="#,##0.000;\–#,##0.000;\–\ "/>
    <numFmt numFmtId="222" formatCode="#,##0.000\ _K_č;[Red]\-#,##0.000\ _K_č"/>
    <numFmt numFmtId="223" formatCode="#,##0.0\ _K_č;[Red]\-#,##0.0\ _K_č"/>
  </numFmts>
  <fonts count="70">
    <font>
      <sz val="9"/>
      <name val="Helvetica 65"/>
      <family val="0"/>
    </font>
    <font>
      <b/>
      <sz val="9"/>
      <name val="Helvetica 65"/>
      <family val="0"/>
    </font>
    <font>
      <i/>
      <sz val="9"/>
      <name val="Helvetica 65"/>
      <family val="0"/>
    </font>
    <font>
      <b/>
      <i/>
      <sz val="9"/>
      <name val="Helvetica 65"/>
      <family val="0"/>
    </font>
    <font>
      <sz val="14"/>
      <name val="TimesNewRomanPS"/>
      <family val="0"/>
    </font>
    <font>
      <sz val="14"/>
      <name val="Helvetica 65"/>
      <family val="0"/>
    </font>
    <font>
      <sz val="11"/>
      <name val="Helvetica 65"/>
      <family val="0"/>
    </font>
    <font>
      <vertAlign val="superscript"/>
      <sz val="11"/>
      <name val="TimesNewRomanPS"/>
      <family val="0"/>
    </font>
    <font>
      <b/>
      <sz val="14"/>
      <color indexed="12"/>
      <name val="Helvetica 65"/>
      <family val="0"/>
    </font>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b/>
      <sz val="12"/>
      <name val="Arial"/>
      <family val="2"/>
    </font>
    <font>
      <b/>
      <sz val="10"/>
      <name val="Arial"/>
      <family val="2"/>
    </font>
    <font>
      <sz val="12"/>
      <color indexed="9"/>
      <name val="Arial"/>
      <family val="2"/>
    </font>
    <font>
      <sz val="12"/>
      <name val="Arial"/>
      <family val="2"/>
    </font>
    <font>
      <sz val="8"/>
      <name val="Helvetica 65"/>
      <family val="0"/>
    </font>
    <font>
      <b/>
      <sz val="14"/>
      <color indexed="9"/>
      <name val="TimesNewRomanPS"/>
      <family val="0"/>
    </font>
    <font>
      <b/>
      <sz val="14"/>
      <color indexed="9"/>
      <name val="Arial"/>
      <family val="2"/>
    </font>
    <font>
      <sz val="10"/>
      <color indexed="9"/>
      <name val="Arial"/>
      <family val="2"/>
    </font>
    <font>
      <b/>
      <sz val="16"/>
      <name val="TimesNewRomanPS"/>
      <family val="0"/>
    </font>
    <font>
      <sz val="14"/>
      <name val="Arial"/>
      <family val="2"/>
    </font>
    <font>
      <sz val="10"/>
      <color indexed="8"/>
      <name val="Arial"/>
      <family val="0"/>
    </font>
    <font>
      <b/>
      <sz val="10"/>
      <name val="Helvetica 65"/>
      <family val="0"/>
    </font>
    <font>
      <b/>
      <sz val="16"/>
      <color indexed="12"/>
      <name val="Helvetica 65"/>
      <family val="0"/>
    </font>
    <font>
      <sz val="11"/>
      <name val="Arial"/>
      <family val="2"/>
    </font>
    <font>
      <vertAlign val="superscript"/>
      <sz val="11"/>
      <name val="Arial"/>
      <family val="2"/>
    </font>
    <font>
      <b/>
      <sz val="11"/>
      <name val="Arial"/>
      <family val="2"/>
    </font>
    <font>
      <b/>
      <u val="single"/>
      <sz val="12"/>
      <color indexed="10"/>
      <name val="Helvetica 65"/>
      <family val="0"/>
    </font>
    <font>
      <b/>
      <sz val="10"/>
      <color indexed="9"/>
      <name val="Arial"/>
      <family val="2"/>
    </font>
    <font>
      <b/>
      <vertAlign val="superscript"/>
      <sz val="11"/>
      <name val="Arial"/>
      <family val="2"/>
    </font>
    <font>
      <b/>
      <vertAlign val="superscript"/>
      <sz val="14"/>
      <name val="Arial"/>
      <family val="2"/>
    </font>
    <font>
      <b/>
      <u val="single"/>
      <sz val="11"/>
      <name val="Arial"/>
      <family val="2"/>
    </font>
    <font>
      <b/>
      <i/>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sz val="16"/>
      <name val="Arial"/>
      <family val="2"/>
    </font>
    <font>
      <u val="single"/>
      <sz val="11"/>
      <name val="Arial"/>
      <family val="2"/>
    </font>
    <font>
      <sz val="11"/>
      <color indexed="9"/>
      <name val="Arial"/>
      <family val="0"/>
    </font>
    <font>
      <sz val="14"/>
      <color indexed="9"/>
      <name val="Arial"/>
      <family val="0"/>
    </font>
    <font>
      <i/>
      <vertAlign val="superscript"/>
      <sz val="11"/>
      <name val="Arial"/>
      <family val="2"/>
    </font>
    <font>
      <b/>
      <sz val="16"/>
      <color indexed="10"/>
      <name val="Arial"/>
      <family val="2"/>
    </font>
    <font>
      <b/>
      <sz val="11"/>
      <color indexed="9"/>
      <name val="Arial"/>
      <family val="2"/>
    </font>
    <font>
      <i/>
      <sz val="8"/>
      <name val="Arial"/>
      <family val="2"/>
    </font>
    <font>
      <sz val="8"/>
      <color indexed="21"/>
      <name val="Arial"/>
      <family val="2"/>
    </font>
    <font>
      <i/>
      <sz val="8"/>
      <color indexed="21"/>
      <name val="Arial"/>
      <family val="2"/>
    </font>
    <font>
      <sz val="9"/>
      <color indexed="9"/>
      <name val="Helvetica 65"/>
      <family val="0"/>
    </font>
    <font>
      <b/>
      <sz val="14"/>
      <color indexed="8"/>
      <name val="Arial"/>
      <family val="2"/>
    </font>
    <font>
      <sz val="14"/>
      <color indexed="8"/>
      <name val="Arial"/>
      <family val="2"/>
    </font>
    <font>
      <b/>
      <sz val="10"/>
      <color indexed="8"/>
      <name val="Arial"/>
      <family val="2"/>
    </font>
    <font>
      <sz val="11"/>
      <color indexed="8"/>
      <name val="Arial"/>
      <family val="2"/>
    </font>
    <font>
      <sz val="11"/>
      <color indexed="20"/>
      <name val="Arial"/>
      <family val="2"/>
    </font>
    <font>
      <b/>
      <sz val="11"/>
      <color indexed="52"/>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right style="thin"/>
      <top style="thin"/>
      <bottom>
        <color indexed="63"/>
      </bottom>
    </border>
    <border>
      <left style="thin"/>
      <right style="thin"/>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43" fillId="9"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9"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9" borderId="0" applyNumberFormat="0" applyBorder="0" applyAlignment="0" applyProtection="0"/>
    <xf numFmtId="0" fontId="43" fillId="14" borderId="0" applyNumberFormat="0" applyBorder="0" applyAlignment="0" applyProtection="0"/>
    <xf numFmtId="0" fontId="56" fillId="15" borderId="0" applyNumberFormat="0" applyBorder="0" applyAlignment="0" applyProtection="0"/>
    <xf numFmtId="0" fontId="57" fillId="2" borderId="1"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79" fontId="9"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16" borderId="0" applyNumberFormat="0" applyBorder="0" applyAlignment="0" applyProtection="0"/>
    <xf numFmtId="0" fontId="60" fillId="0" borderId="2"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47" fillId="10" borderId="4" applyNumberFormat="0" applyAlignment="0" applyProtection="0"/>
    <xf numFmtId="0" fontId="63" fillId="3" borderId="1" applyNumberFormat="0" applyAlignment="0" applyProtection="0"/>
    <xf numFmtId="0" fontId="64" fillId="0" borderId="5" applyNumberFormat="0" applyFill="0" applyAlignment="0" applyProtection="0"/>
    <xf numFmtId="0" fontId="65" fillId="7" borderId="0" applyNumberFormat="0" applyBorder="0" applyAlignment="0" applyProtection="0"/>
    <xf numFmtId="0" fontId="9" fillId="0" borderId="0">
      <alignment/>
      <protection/>
    </xf>
    <xf numFmtId="0" fontId="9" fillId="0" borderId="0">
      <alignment/>
      <protection/>
    </xf>
    <xf numFmtId="0" fontId="24" fillId="0" borderId="0">
      <alignment/>
      <protection/>
    </xf>
    <xf numFmtId="0" fontId="0" fillId="4" borderId="6" applyNumberFormat="0" applyFont="0" applyAlignment="0" applyProtection="0"/>
    <xf numFmtId="0" fontId="66" fillId="2" borderId="7"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0" applyNumberFormat="0" applyFill="0" applyBorder="0" applyAlignment="0" applyProtection="0"/>
  </cellStyleXfs>
  <cellXfs count="426">
    <xf numFmtId="0" fontId="0" fillId="0" borderId="0" xfId="0" applyAlignment="1">
      <alignment/>
    </xf>
    <xf numFmtId="0" fontId="9" fillId="7" borderId="0" xfId="59" applyFill="1">
      <alignment/>
      <protection/>
    </xf>
    <xf numFmtId="0" fontId="9" fillId="17" borderId="0" xfId="59" applyFill="1" applyBorder="1">
      <alignment/>
      <protection/>
    </xf>
    <xf numFmtId="0" fontId="9" fillId="17" borderId="9" xfId="59" applyFill="1" applyBorder="1">
      <alignment/>
      <protection/>
    </xf>
    <xf numFmtId="0" fontId="13" fillId="17" borderId="0" xfId="0" applyFont="1" applyFill="1" applyBorder="1" applyAlignment="1">
      <alignment horizontal="center" vertical="center"/>
    </xf>
    <xf numFmtId="0" fontId="31" fillId="17" borderId="0" xfId="58" applyFont="1" applyFill="1" applyAlignment="1" applyProtection="1">
      <alignment vertical="center"/>
      <protection/>
    </xf>
    <xf numFmtId="0" fontId="31" fillId="17" borderId="0" xfId="58" applyFont="1" applyFill="1" applyAlignment="1" applyProtection="1" quotePrefix="1">
      <alignment horizontal="left" vertical="center"/>
      <protection/>
    </xf>
    <xf numFmtId="0" fontId="23" fillId="17" borderId="0" xfId="0" applyFont="1" applyFill="1" applyAlignment="1">
      <alignment horizontal="center" vertical="center"/>
    </xf>
    <xf numFmtId="0" fontId="23" fillId="17" borderId="0" xfId="0" applyFont="1" applyFill="1" applyAlignment="1" applyProtection="1">
      <alignment vertical="center"/>
      <protection locked="0"/>
    </xf>
    <xf numFmtId="0" fontId="23" fillId="17" borderId="0" xfId="0" applyFont="1" applyFill="1" applyAlignment="1">
      <alignment vertical="center"/>
    </xf>
    <xf numFmtId="0" fontId="23" fillId="17" borderId="0" xfId="0" applyFont="1" applyFill="1" applyBorder="1" applyAlignment="1">
      <alignment horizontal="center" vertical="center"/>
    </xf>
    <xf numFmtId="0" fontId="13" fillId="17" borderId="0" xfId="0" applyFont="1" applyFill="1" applyAlignment="1">
      <alignment horizontal="center" vertical="center"/>
    </xf>
    <xf numFmtId="0" fontId="36" fillId="17" borderId="0" xfId="0" applyFont="1" applyFill="1" applyAlignment="1" applyProtection="1">
      <alignment vertical="center"/>
      <protection locked="0"/>
    </xf>
    <xf numFmtId="0" fontId="38" fillId="17" borderId="0" xfId="0" applyFont="1" applyFill="1" applyAlignment="1" applyProtection="1">
      <alignment horizontal="center" vertical="center"/>
      <protection locked="0"/>
    </xf>
    <xf numFmtId="0" fontId="39" fillId="7" borderId="10" xfId="0" applyFont="1" applyFill="1" applyBorder="1" applyAlignment="1" applyProtection="1">
      <alignment vertical="center"/>
      <protection locked="0"/>
    </xf>
    <xf numFmtId="0" fontId="39" fillId="7" borderId="10" xfId="0" applyFont="1" applyFill="1" applyBorder="1" applyAlignment="1">
      <alignment vertical="center"/>
    </xf>
    <xf numFmtId="0" fontId="39" fillId="7" borderId="11" xfId="0" applyFont="1" applyFill="1" applyBorder="1" applyAlignment="1">
      <alignment vertical="center"/>
    </xf>
    <xf numFmtId="0" fontId="37" fillId="7" borderId="12" xfId="0" applyFont="1" applyFill="1" applyBorder="1" applyAlignment="1" applyProtection="1">
      <alignment vertical="center"/>
      <protection locked="0"/>
    </xf>
    <xf numFmtId="0" fontId="13" fillId="17" borderId="0" xfId="0" applyFont="1" applyFill="1" applyBorder="1" applyAlignment="1">
      <alignment vertical="center"/>
    </xf>
    <xf numFmtId="0" fontId="9" fillId="17" borderId="0" xfId="58" applyFont="1" applyFill="1" applyProtection="1">
      <alignment/>
      <protection locked="0"/>
    </xf>
    <xf numFmtId="0" fontId="27" fillId="0" borderId="13" xfId="0" applyFont="1" applyFill="1" applyBorder="1" applyAlignment="1">
      <alignment vertical="center"/>
    </xf>
    <xf numFmtId="0" fontId="17" fillId="17" borderId="0" xfId="58" applyFont="1" applyFill="1" applyProtection="1">
      <alignment/>
      <protection locked="0"/>
    </xf>
    <xf numFmtId="0" fontId="27" fillId="17" borderId="0" xfId="58" applyFont="1" applyFill="1" applyBorder="1" applyProtection="1">
      <alignment/>
      <protection locked="0"/>
    </xf>
    <xf numFmtId="0" fontId="9" fillId="17" borderId="0" xfId="58" applyFont="1" applyFill="1" applyBorder="1" applyProtection="1">
      <alignment/>
      <protection locked="0"/>
    </xf>
    <xf numFmtId="0" fontId="13" fillId="17" borderId="0" xfId="58" applyFont="1" applyFill="1" applyBorder="1" applyAlignment="1" applyProtection="1">
      <alignment horizontal="left"/>
      <protection locked="0"/>
    </xf>
    <xf numFmtId="0" fontId="14" fillId="17" borderId="0" xfId="58" applyFont="1" applyFill="1" applyBorder="1" applyAlignment="1" applyProtection="1">
      <alignment horizontal="center" vertical="center" wrapText="1"/>
      <protection locked="0"/>
    </xf>
    <xf numFmtId="0" fontId="9" fillId="17" borderId="0" xfId="58" applyFont="1" applyFill="1" applyBorder="1" applyAlignment="1" applyProtection="1">
      <alignment/>
      <protection locked="0"/>
    </xf>
    <xf numFmtId="0" fontId="29" fillId="17" borderId="0" xfId="58" applyFont="1" applyFill="1" applyBorder="1" applyAlignment="1" applyProtection="1">
      <alignment horizontal="justify" vertical="center"/>
      <protection locked="0"/>
    </xf>
    <xf numFmtId="208" fontId="29" fillId="17" borderId="0" xfId="58" applyNumberFormat="1" applyFont="1" applyFill="1" applyBorder="1" applyAlignment="1" applyProtection="1">
      <alignment horizontal="right"/>
      <protection locked="0"/>
    </xf>
    <xf numFmtId="208" fontId="15" fillId="17" borderId="0" xfId="58" applyNumberFormat="1" applyFont="1" applyFill="1" applyBorder="1" applyAlignment="1" applyProtection="1">
      <alignment horizontal="right"/>
      <protection locked="0"/>
    </xf>
    <xf numFmtId="0" fontId="27" fillId="17" borderId="0" xfId="58" applyFont="1" applyFill="1" applyBorder="1" applyAlignment="1" applyProtection="1">
      <alignment/>
      <protection locked="0"/>
    </xf>
    <xf numFmtId="0" fontId="29" fillId="17" borderId="0" xfId="58" applyFont="1" applyFill="1" applyBorder="1" applyAlignment="1" applyProtection="1" quotePrefix="1">
      <alignment horizontal="left" vertical="center"/>
      <protection locked="0"/>
    </xf>
    <xf numFmtId="0" fontId="27" fillId="17" borderId="0" xfId="58" applyFont="1" applyFill="1" applyBorder="1" applyAlignment="1" applyProtection="1">
      <alignment horizontal="center" vertical="center" wrapText="1"/>
      <protection locked="0"/>
    </xf>
    <xf numFmtId="0" fontId="27" fillId="17" borderId="0" xfId="58" applyFont="1" applyFill="1" applyBorder="1" applyAlignment="1" applyProtection="1" quotePrefix="1">
      <alignment horizontal="left" vertical="center"/>
      <protection locked="0"/>
    </xf>
    <xf numFmtId="0" fontId="27" fillId="17" borderId="0" xfId="58" applyFont="1" applyFill="1" applyBorder="1" applyAlignment="1" applyProtection="1">
      <alignment horizontal="justify"/>
      <protection locked="0"/>
    </xf>
    <xf numFmtId="3" fontId="27" fillId="17" borderId="0" xfId="58" applyNumberFormat="1" applyFont="1" applyFill="1" applyBorder="1" applyAlignment="1" applyProtection="1">
      <alignment horizontal="center" vertical="center"/>
      <protection locked="0"/>
    </xf>
    <xf numFmtId="0" fontId="27" fillId="17" borderId="0" xfId="58" applyFont="1" applyFill="1" applyBorder="1" applyAlignment="1" applyProtection="1" quotePrefix="1">
      <alignment horizontal="left" vertical="center" wrapText="1"/>
      <protection locked="0"/>
    </xf>
    <xf numFmtId="0" fontId="27" fillId="17" borderId="0" xfId="58" applyFont="1" applyFill="1" applyBorder="1" applyAlignment="1" applyProtection="1" quotePrefix="1">
      <alignment vertical="center" wrapText="1"/>
      <protection locked="0"/>
    </xf>
    <xf numFmtId="0" fontId="27" fillId="17" borderId="0" xfId="58" applyFont="1" applyFill="1" applyBorder="1" applyAlignment="1" applyProtection="1" quotePrefix="1">
      <alignment horizontal="left"/>
      <protection locked="0"/>
    </xf>
    <xf numFmtId="0" fontId="28" fillId="17" borderId="0" xfId="58" applyFont="1" applyFill="1" applyBorder="1" applyAlignment="1" applyProtection="1" quotePrefix="1">
      <alignment horizontal="left"/>
      <protection locked="0"/>
    </xf>
    <xf numFmtId="0" fontId="27" fillId="17" borderId="0" xfId="58" applyFont="1" applyFill="1" applyBorder="1" applyAlignment="1" applyProtection="1" quotePrefix="1">
      <alignment horizontal="left" wrapText="1"/>
      <protection locked="0"/>
    </xf>
    <xf numFmtId="0" fontId="27" fillId="17" borderId="0" xfId="58" applyFont="1" applyFill="1" applyBorder="1" applyAlignment="1" applyProtection="1">
      <alignment wrapText="1"/>
      <protection locked="0"/>
    </xf>
    <xf numFmtId="0" fontId="27" fillId="17" borderId="0" xfId="58" applyFont="1" applyFill="1" applyBorder="1" applyAlignment="1" applyProtection="1">
      <alignment vertical="center"/>
      <protection locked="0"/>
    </xf>
    <xf numFmtId="0" fontId="12" fillId="17" borderId="0" xfId="58" applyFont="1" applyFill="1" applyBorder="1" applyAlignment="1" applyProtection="1">
      <alignment horizontal="justify"/>
      <protection locked="0"/>
    </xf>
    <xf numFmtId="0" fontId="28" fillId="17" borderId="0" xfId="58" applyFont="1" applyFill="1" applyBorder="1" applyProtection="1">
      <alignment/>
      <protection locked="0"/>
    </xf>
    <xf numFmtId="0" fontId="12" fillId="17" borderId="0" xfId="58" applyFont="1" applyFill="1" applyBorder="1" applyProtection="1">
      <alignment/>
      <protection locked="0"/>
    </xf>
    <xf numFmtId="0" fontId="12" fillId="17" borderId="0" xfId="58" applyFont="1" applyFill="1" applyBorder="1" applyAlignment="1" applyProtection="1">
      <alignment/>
      <protection locked="0"/>
    </xf>
    <xf numFmtId="17" fontId="13" fillId="17" borderId="0" xfId="58" applyNumberFormat="1" applyFont="1" applyFill="1" applyAlignment="1" applyProtection="1" quotePrefix="1">
      <alignment horizontal="center"/>
      <protection locked="0"/>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27" fillId="0" borderId="11" xfId="0" applyFont="1" applyFill="1" applyBorder="1" applyAlignment="1" applyProtection="1">
      <alignment vertical="center"/>
      <protection locked="0"/>
    </xf>
    <xf numFmtId="0" fontId="36" fillId="0" borderId="11" xfId="0" applyFont="1" applyFill="1" applyBorder="1" applyAlignment="1" applyProtection="1">
      <alignment/>
      <protection locked="0"/>
    </xf>
    <xf numFmtId="0" fontId="36" fillId="0" borderId="0" xfId="0" applyFont="1" applyFill="1" applyAlignment="1" applyProtection="1">
      <alignment/>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lignment vertical="center"/>
    </xf>
    <xf numFmtId="0" fontId="36" fillId="0" borderId="0" xfId="0" applyFont="1" applyFill="1" applyBorder="1" applyAlignment="1" applyProtection="1">
      <alignment/>
      <protection locked="0"/>
    </xf>
    <xf numFmtId="0" fontId="27" fillId="0" borderId="14"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29" fillId="0" borderId="11"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wrapText="1"/>
      <protection/>
    </xf>
    <xf numFmtId="0" fontId="29" fillId="0" borderId="16" xfId="0" applyFont="1" applyFill="1" applyBorder="1" applyAlignment="1" applyProtection="1" quotePrefix="1">
      <alignment horizontal="center" vertical="center"/>
      <protection/>
    </xf>
    <xf numFmtId="0" fontId="29" fillId="0" borderId="12" xfId="0" applyFont="1" applyFill="1" applyBorder="1" applyAlignment="1" applyProtection="1">
      <alignment horizontal="center" vertical="center"/>
      <protection/>
    </xf>
    <xf numFmtId="0" fontId="27" fillId="0" borderId="0" xfId="0" applyFont="1" applyFill="1" applyBorder="1" applyAlignment="1">
      <alignment vertical="center"/>
    </xf>
    <xf numFmtId="0" fontId="27" fillId="0" borderId="0" xfId="0" applyFont="1" applyFill="1" applyBorder="1" applyAlignment="1" applyProtection="1">
      <alignment vertical="center"/>
      <protection locked="0"/>
    </xf>
    <xf numFmtId="210" fontId="27" fillId="0" borderId="0" xfId="0" applyNumberFormat="1" applyFont="1" applyFill="1" applyBorder="1" applyAlignment="1" applyProtection="1">
      <alignment horizontal="center" vertical="center"/>
      <protection locked="0"/>
    </xf>
    <xf numFmtId="3" fontId="27" fillId="0" borderId="0" xfId="0" applyNumberFormat="1" applyFont="1" applyFill="1" applyBorder="1" applyAlignment="1" applyProtection="1">
      <alignment horizontal="center"/>
      <protection/>
    </xf>
    <xf numFmtId="0" fontId="27" fillId="0" borderId="0" xfId="0" applyFont="1" applyFill="1" applyBorder="1" applyAlignment="1">
      <alignment/>
    </xf>
    <xf numFmtId="0" fontId="27" fillId="0" borderId="0" xfId="0" applyFont="1" applyFill="1" applyBorder="1" applyAlignment="1" quotePrefix="1">
      <alignment vertical="center"/>
    </xf>
    <xf numFmtId="0" fontId="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0" borderId="0" xfId="0" applyFont="1" applyFill="1" applyBorder="1" applyAlignment="1">
      <alignment/>
    </xf>
    <xf numFmtId="0" fontId="27" fillId="0" borderId="0" xfId="0" applyFont="1" applyFill="1" applyBorder="1" applyAlignment="1" applyProtection="1" quotePrefix="1">
      <alignment horizontal="left" vertical="center" wrapText="1"/>
      <protection/>
    </xf>
    <xf numFmtId="0" fontId="4" fillId="0" borderId="0" xfId="0" applyFont="1" applyFill="1" applyBorder="1" applyAlignment="1" applyProtection="1" quotePrefix="1">
      <alignment vertical="center" wrapText="1"/>
      <protection/>
    </xf>
    <xf numFmtId="0" fontId="0" fillId="0" borderId="0" xfId="0" applyFill="1" applyBorder="1" applyAlignment="1" applyProtection="1">
      <alignment/>
      <protection/>
    </xf>
    <xf numFmtId="0" fontId="27" fillId="0" borderId="0" xfId="0" applyFont="1" applyFill="1" applyAlignment="1" applyProtection="1">
      <alignment vertical="center"/>
      <protection locked="0"/>
    </xf>
    <xf numFmtId="0" fontId="27"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0" fillId="0" borderId="0" xfId="0" applyFill="1" applyAlignment="1">
      <alignment/>
    </xf>
    <xf numFmtId="0" fontId="36" fillId="0" borderId="14" xfId="0" applyFont="1" applyFill="1" applyBorder="1" applyAlignment="1" applyProtection="1">
      <alignment/>
      <protection locked="0"/>
    </xf>
    <xf numFmtId="0" fontId="36" fillId="0" borderId="15" xfId="0" applyFont="1" applyFill="1" applyBorder="1" applyAlignment="1" applyProtection="1">
      <alignment/>
      <protection locked="0"/>
    </xf>
    <xf numFmtId="0" fontId="27" fillId="17" borderId="16" xfId="58" applyFont="1" applyFill="1" applyBorder="1" applyAlignment="1" applyProtection="1">
      <alignment horizontal="center" vertical="center" wrapText="1"/>
      <protection locked="0"/>
    </xf>
    <xf numFmtId="3" fontId="27" fillId="17" borderId="11" xfId="58" applyNumberFormat="1" applyFont="1" applyFill="1" applyBorder="1" applyAlignment="1" applyProtection="1">
      <alignment horizontal="center" vertical="center"/>
      <protection locked="0"/>
    </xf>
    <xf numFmtId="0" fontId="27" fillId="17" borderId="16" xfId="58" applyFont="1" applyFill="1" applyBorder="1" applyAlignment="1" applyProtection="1">
      <alignment horizontal="center" vertical="center"/>
      <protection locked="0"/>
    </xf>
    <xf numFmtId="3" fontId="27" fillId="17" borderId="17" xfId="58" applyNumberFormat="1" applyFont="1" applyFill="1" applyBorder="1" applyAlignment="1" applyProtection="1">
      <alignment horizontal="center" vertical="center"/>
      <protection locked="0"/>
    </xf>
    <xf numFmtId="3" fontId="27" fillId="17" borderId="18" xfId="58" applyNumberFormat="1" applyFont="1" applyFill="1" applyBorder="1" applyAlignment="1" applyProtection="1">
      <alignment horizontal="center" vertical="center"/>
      <protection locked="0"/>
    </xf>
    <xf numFmtId="0" fontId="27" fillId="17" borderId="10" xfId="58" applyFont="1" applyFill="1" applyBorder="1" applyAlignment="1" applyProtection="1">
      <alignment horizontal="center" vertical="center" wrapText="1"/>
      <protection locked="0"/>
    </xf>
    <xf numFmtId="0" fontId="27" fillId="17" borderId="11" xfId="58" applyFont="1" applyFill="1" applyBorder="1" applyAlignment="1" applyProtection="1">
      <alignment horizontal="center" vertical="center" wrapText="1"/>
      <protection locked="0"/>
    </xf>
    <xf numFmtId="3" fontId="27" fillId="17" borderId="16" xfId="0" applyNumberFormat="1" applyFont="1" applyFill="1" applyBorder="1" applyAlignment="1" applyProtection="1">
      <alignment horizontal="center" vertical="center"/>
      <protection locked="0"/>
    </xf>
    <xf numFmtId="0" fontId="9" fillId="17" borderId="19" xfId="59" applyFill="1" applyBorder="1">
      <alignment/>
      <protection/>
    </xf>
    <xf numFmtId="0" fontId="9" fillId="17" borderId="13" xfId="59" applyFill="1" applyBorder="1">
      <alignment/>
      <protection/>
    </xf>
    <xf numFmtId="0" fontId="1" fillId="17" borderId="20" xfId="59" applyFont="1" applyFill="1" applyBorder="1" applyAlignment="1">
      <alignment horizontal="center"/>
      <protection/>
    </xf>
    <xf numFmtId="0" fontId="9" fillId="17" borderId="20" xfId="59" applyFill="1" applyBorder="1">
      <alignment/>
      <protection/>
    </xf>
    <xf numFmtId="0" fontId="9" fillId="17" borderId="21" xfId="59" applyFill="1" applyBorder="1">
      <alignment/>
      <protection/>
    </xf>
    <xf numFmtId="0" fontId="1" fillId="17" borderId="0" xfId="59" applyFont="1" applyFill="1" applyBorder="1" applyAlignment="1" quotePrefix="1">
      <alignment horizontal="left"/>
      <protection/>
    </xf>
    <xf numFmtId="0" fontId="25" fillId="17" borderId="0" xfId="0" applyFont="1" applyFill="1" applyBorder="1" applyAlignment="1" quotePrefix="1">
      <alignment/>
    </xf>
    <xf numFmtId="0" fontId="46" fillId="17" borderId="0" xfId="0" applyFont="1" applyFill="1" applyBorder="1" applyAlignment="1">
      <alignment horizontal="center" vertical="center"/>
    </xf>
    <xf numFmtId="0" fontId="46" fillId="17" borderId="14" xfId="59" applyFont="1" applyFill="1" applyBorder="1" applyAlignment="1">
      <alignment horizontal="right"/>
      <protection/>
    </xf>
    <xf numFmtId="0" fontId="23" fillId="17" borderId="13" xfId="59" applyFont="1" applyFill="1" applyBorder="1" applyAlignment="1" applyProtection="1">
      <alignment horizontal="center" vertical="center"/>
      <protection locked="0"/>
    </xf>
    <xf numFmtId="0" fontId="0" fillId="0" borderId="13" xfId="0" applyBorder="1" applyAlignment="1">
      <alignment/>
    </xf>
    <xf numFmtId="0" fontId="26" fillId="17" borderId="13" xfId="59" applyFont="1" applyFill="1" applyBorder="1" applyAlignment="1" quotePrefix="1">
      <alignment horizontal="center"/>
      <protection/>
    </xf>
    <xf numFmtId="0" fontId="8" fillId="17" borderId="13" xfId="59" applyFont="1" applyFill="1" applyBorder="1" applyAlignment="1">
      <alignment horizontal="center"/>
      <protection/>
    </xf>
    <xf numFmtId="0" fontId="30" fillId="17" borderId="13" xfId="59" applyFont="1" applyFill="1" applyBorder="1" applyAlignment="1">
      <alignment horizontal="center"/>
      <protection/>
    </xf>
    <xf numFmtId="0" fontId="25" fillId="17" borderId="13" xfId="0" applyFont="1" applyFill="1" applyBorder="1" applyAlignment="1" quotePrefix="1">
      <alignment/>
    </xf>
    <xf numFmtId="0" fontId="9" fillId="0" borderId="9" xfId="59" applyFill="1" applyBorder="1">
      <alignment/>
      <protection/>
    </xf>
    <xf numFmtId="0" fontId="9" fillId="0" borderId="15" xfId="59" applyFill="1" applyBorder="1">
      <alignment/>
      <protection/>
    </xf>
    <xf numFmtId="0" fontId="46" fillId="17" borderId="19" xfId="59" applyFont="1" applyFill="1" applyBorder="1" applyAlignment="1">
      <alignment horizontal="right"/>
      <protection/>
    </xf>
    <xf numFmtId="0" fontId="9" fillId="17" borderId="22" xfId="59" applyFill="1" applyBorder="1">
      <alignment/>
      <protection/>
    </xf>
    <xf numFmtId="0" fontId="9" fillId="17" borderId="14" xfId="59" applyFill="1" applyBorder="1">
      <alignment/>
      <protection/>
    </xf>
    <xf numFmtId="0" fontId="27" fillId="0" borderId="0" xfId="0" applyFont="1" applyAlignment="1" quotePrefix="1">
      <alignment horizontal="left" vertical="center"/>
    </xf>
    <xf numFmtId="0" fontId="28" fillId="17" borderId="0" xfId="58" applyFont="1" applyFill="1" applyBorder="1" applyAlignment="1" applyProtection="1" quotePrefix="1">
      <alignment horizontal="left" vertical="center"/>
      <protection locked="0"/>
    </xf>
    <xf numFmtId="3" fontId="27" fillId="17" borderId="23" xfId="58" applyNumberFormat="1" applyFont="1" applyFill="1" applyBorder="1" applyAlignment="1" applyProtection="1">
      <alignment horizontal="center" vertical="center"/>
      <protection locked="0"/>
    </xf>
    <xf numFmtId="3" fontId="27" fillId="17" borderId="24" xfId="58" applyNumberFormat="1" applyFont="1" applyFill="1" applyBorder="1" applyAlignment="1" applyProtection="1">
      <alignment horizontal="center" vertical="center"/>
      <protection locked="0"/>
    </xf>
    <xf numFmtId="0" fontId="9" fillId="0" borderId="0" xfId="58" applyFont="1" applyFill="1" applyProtection="1">
      <alignment/>
      <protection locked="0"/>
    </xf>
    <xf numFmtId="0" fontId="27" fillId="0" borderId="0" xfId="0" applyFont="1" applyFill="1" applyAlignment="1">
      <alignment vertical="center"/>
    </xf>
    <xf numFmtId="1" fontId="38" fillId="0" borderId="20" xfId="0" applyNumberFormat="1" applyFont="1" applyFill="1" applyBorder="1" applyAlignment="1" applyProtection="1">
      <alignment horizontal="center" vertical="top"/>
      <protection locked="0"/>
    </xf>
    <xf numFmtId="0" fontId="36" fillId="17" borderId="19" xfId="59" applyFont="1" applyFill="1" applyBorder="1">
      <alignment/>
      <protection/>
    </xf>
    <xf numFmtId="0" fontId="14" fillId="0" borderId="22" xfId="0" applyFont="1" applyBorder="1" applyAlignment="1">
      <alignment/>
    </xf>
    <xf numFmtId="0" fontId="40" fillId="0" borderId="20" xfId="0" applyFont="1" applyFill="1" applyBorder="1" applyAlignment="1">
      <alignment vertical="center"/>
    </xf>
    <xf numFmtId="0" fontId="40" fillId="0" borderId="0" xfId="0" applyFont="1" applyFill="1" applyBorder="1" applyAlignment="1" quotePrefix="1">
      <alignment vertical="center"/>
    </xf>
    <xf numFmtId="0" fontId="40" fillId="0" borderId="20" xfId="0" applyFont="1" applyFill="1" applyBorder="1" applyAlignment="1" quotePrefix="1">
      <alignment vertical="center"/>
    </xf>
    <xf numFmtId="0" fontId="40" fillId="0" borderId="0" xfId="0" applyFont="1" applyFill="1" applyAlignment="1" quotePrefix="1">
      <alignment vertical="center"/>
    </xf>
    <xf numFmtId="0" fontId="12" fillId="0" borderId="13" xfId="0" applyFont="1" applyFill="1" applyBorder="1" applyAlignment="1">
      <alignment/>
    </xf>
    <xf numFmtId="1" fontId="49" fillId="0" borderId="13" xfId="0" applyNumberFormat="1" applyFont="1" applyFill="1" applyBorder="1" applyAlignment="1" applyProtection="1">
      <alignment horizontal="center" vertical="center"/>
      <protection locked="0"/>
    </xf>
    <xf numFmtId="1" fontId="49" fillId="0" borderId="13" xfId="0" applyNumberFormat="1" applyFont="1" applyFill="1" applyBorder="1" applyAlignment="1" applyProtection="1">
      <alignment horizontal="center"/>
      <protection locked="0"/>
    </xf>
    <xf numFmtId="0" fontId="48" fillId="0" borderId="13" xfId="0" applyFont="1" applyFill="1" applyBorder="1" applyAlignment="1">
      <alignment vertical="center"/>
    </xf>
    <xf numFmtId="1" fontId="50" fillId="0" borderId="13" xfId="0" applyNumberFormat="1" applyFont="1" applyFill="1" applyBorder="1" applyAlignment="1" applyProtection="1">
      <alignment horizontal="center" vertical="center"/>
      <protection locked="0"/>
    </xf>
    <xf numFmtId="0" fontId="12" fillId="0" borderId="13" xfId="0" applyFont="1" applyFill="1" applyBorder="1" applyAlignment="1">
      <alignment vertical="center"/>
    </xf>
    <xf numFmtId="0" fontId="12" fillId="0" borderId="15" xfId="0" applyFont="1" applyFill="1" applyBorder="1" applyAlignment="1">
      <alignment vertical="top"/>
    </xf>
    <xf numFmtId="0" fontId="12" fillId="0" borderId="13" xfId="0" applyFont="1" applyFill="1" applyBorder="1" applyAlignment="1">
      <alignment vertical="top"/>
    </xf>
    <xf numFmtId="3" fontId="12" fillId="0" borderId="25" xfId="0" applyNumberFormat="1" applyFont="1" applyFill="1" applyBorder="1" applyAlignment="1" applyProtection="1">
      <alignment horizontal="center"/>
      <protection locked="0"/>
    </xf>
    <xf numFmtId="1" fontId="12" fillId="0" borderId="25" xfId="0" applyNumberFormat="1" applyFont="1" applyFill="1" applyBorder="1" applyAlignment="1" applyProtection="1">
      <alignment horizontal="center"/>
      <protection locked="0"/>
    </xf>
    <xf numFmtId="0" fontId="12" fillId="0" borderId="25" xfId="0" applyFont="1" applyFill="1" applyBorder="1" applyAlignment="1" applyProtection="1">
      <alignment/>
      <protection locked="0"/>
    </xf>
    <xf numFmtId="0" fontId="12" fillId="0" borderId="25" xfId="0" applyFont="1" applyFill="1" applyBorder="1" applyAlignment="1">
      <alignment/>
    </xf>
    <xf numFmtId="0" fontId="12" fillId="0" borderId="22" xfId="0" applyFont="1" applyFill="1" applyBorder="1" applyAlignment="1">
      <alignment/>
    </xf>
    <xf numFmtId="210" fontId="12" fillId="0" borderId="20" xfId="0" applyNumberFormat="1" applyFont="1" applyFill="1" applyBorder="1" applyAlignment="1" applyProtection="1">
      <alignment horizontal="center" vertical="center"/>
      <protection locked="0"/>
    </xf>
    <xf numFmtId="210" fontId="12" fillId="0" borderId="13" xfId="0" applyNumberFormat="1" applyFont="1" applyFill="1" applyBorder="1" applyAlignment="1" applyProtection="1">
      <alignment horizontal="center" vertical="center"/>
      <protection locked="0"/>
    </xf>
    <xf numFmtId="210" fontId="12" fillId="0" borderId="26" xfId="0" applyNumberFormat="1" applyFont="1" applyFill="1" applyBorder="1" applyAlignment="1" applyProtection="1">
      <alignment horizontal="center" vertical="center"/>
      <protection locked="0"/>
    </xf>
    <xf numFmtId="3" fontId="12" fillId="0" borderId="25" xfId="0" applyNumberFormat="1" applyFont="1" applyFill="1" applyBorder="1" applyAlignment="1" applyProtection="1">
      <alignment horizontal="center" vertical="center"/>
      <protection locked="0"/>
    </xf>
    <xf numFmtId="210" fontId="12" fillId="0" borderId="25" xfId="0" applyNumberFormat="1" applyFont="1" applyFill="1" applyBorder="1" applyAlignment="1" applyProtection="1">
      <alignment horizontal="center" vertical="center"/>
      <protection locked="0"/>
    </xf>
    <xf numFmtId="3" fontId="12" fillId="0" borderId="25" xfId="0" applyNumberFormat="1" applyFont="1" applyFill="1" applyBorder="1" applyAlignment="1" applyProtection="1">
      <alignment horizontal="center"/>
      <protection/>
    </xf>
    <xf numFmtId="210" fontId="12" fillId="0" borderId="25" xfId="0" applyNumberFormat="1" applyFont="1" applyFill="1" applyBorder="1" applyAlignment="1" applyProtection="1">
      <alignment horizontal="center"/>
      <protection locked="0"/>
    </xf>
    <xf numFmtId="210" fontId="12" fillId="0" borderId="25" xfId="0" applyNumberFormat="1" applyFont="1" applyFill="1" applyBorder="1" applyAlignment="1" applyProtection="1">
      <alignment horizontal="center"/>
      <protection/>
    </xf>
    <xf numFmtId="210" fontId="12" fillId="0" borderId="20" xfId="0" applyNumberFormat="1" applyFont="1" applyFill="1" applyBorder="1" applyAlignment="1" applyProtection="1">
      <alignment horizontal="center"/>
      <protection/>
    </xf>
    <xf numFmtId="1" fontId="12" fillId="0" borderId="27" xfId="0" applyNumberFormat="1" applyFont="1" applyFill="1" applyBorder="1" applyAlignment="1" applyProtection="1">
      <alignment horizontal="center" vertical="top"/>
      <protection locked="0"/>
    </xf>
    <xf numFmtId="1" fontId="12" fillId="0" borderId="28" xfId="0" applyNumberFormat="1" applyFont="1" applyFill="1" applyBorder="1" applyAlignment="1" applyProtection="1">
      <alignment horizontal="center" vertical="top"/>
      <protection locked="0"/>
    </xf>
    <xf numFmtId="1" fontId="12" fillId="0" borderId="29" xfId="0" applyNumberFormat="1" applyFont="1" applyFill="1" applyBorder="1" applyAlignment="1" applyProtection="1">
      <alignment horizontal="center" vertical="top"/>
      <protection locked="0"/>
    </xf>
    <xf numFmtId="3" fontId="18" fillId="0" borderId="25" xfId="0" applyNumberFormat="1" applyFont="1" applyFill="1" applyBorder="1" applyAlignment="1" applyProtection="1">
      <alignment horizontal="center" vertical="center"/>
      <protection locked="0"/>
    </xf>
    <xf numFmtId="0" fontId="12" fillId="0" borderId="25" xfId="0" applyFont="1" applyFill="1" applyBorder="1" applyAlignment="1" applyProtection="1">
      <alignment horizontal="center"/>
      <protection locked="0"/>
    </xf>
    <xf numFmtId="0" fontId="12" fillId="0" borderId="25" xfId="0" applyFont="1" applyFill="1" applyBorder="1" applyAlignment="1">
      <alignment horizontal="center"/>
    </xf>
    <xf numFmtId="0" fontId="12" fillId="0" borderId="20" xfId="0" applyFont="1" applyFill="1" applyBorder="1" applyAlignment="1">
      <alignment horizontal="center"/>
    </xf>
    <xf numFmtId="0" fontId="21" fillId="17" borderId="0" xfId="58" applyFont="1" applyFill="1" applyAlignment="1" applyProtection="1">
      <alignment vertical="center"/>
      <protection locked="0"/>
    </xf>
    <xf numFmtId="0" fontId="20" fillId="17" borderId="0" xfId="0" applyFont="1" applyFill="1" applyBorder="1" applyAlignment="1">
      <alignment vertical="center"/>
    </xf>
    <xf numFmtId="0" fontId="44" fillId="17" borderId="0" xfId="0" applyFont="1" applyFill="1" applyBorder="1" applyAlignment="1">
      <alignment horizontal="center" vertical="center"/>
    </xf>
    <xf numFmtId="0" fontId="21" fillId="17" borderId="0" xfId="58" applyFont="1" applyFill="1" applyAlignment="1" applyProtection="1">
      <alignment vertical="center"/>
      <protection/>
    </xf>
    <xf numFmtId="0" fontId="51" fillId="0" borderId="0" xfId="0" applyFont="1" applyAlignment="1">
      <alignment/>
    </xf>
    <xf numFmtId="0" fontId="21" fillId="17" borderId="0" xfId="58" applyFont="1" applyFill="1" applyAlignment="1" applyProtection="1">
      <alignment horizontal="left" vertical="center"/>
      <protection/>
    </xf>
    <xf numFmtId="0" fontId="52" fillId="17" borderId="0" xfId="0" applyFont="1" applyFill="1" applyBorder="1" applyAlignment="1">
      <alignment vertical="center"/>
    </xf>
    <xf numFmtId="0" fontId="54" fillId="17" borderId="0" xfId="58" applyFont="1" applyFill="1" applyAlignment="1" applyProtection="1" quotePrefix="1">
      <alignment horizontal="left" vertical="center"/>
      <protection/>
    </xf>
    <xf numFmtId="0" fontId="24" fillId="17" borderId="0" xfId="58" applyFont="1" applyFill="1" applyProtection="1">
      <alignment/>
      <protection locked="0"/>
    </xf>
    <xf numFmtId="0" fontId="21" fillId="17" borderId="0" xfId="58" applyFont="1" applyFill="1" applyProtection="1">
      <alignment/>
      <protection locked="0"/>
    </xf>
    <xf numFmtId="0" fontId="55" fillId="17" borderId="0" xfId="58" applyFont="1" applyFill="1" applyProtection="1">
      <alignment/>
      <protection locked="0"/>
    </xf>
    <xf numFmtId="0" fontId="53" fillId="17" borderId="0" xfId="0" applyFont="1" applyFill="1" applyAlignment="1">
      <alignment horizontal="center" vertical="center"/>
    </xf>
    <xf numFmtId="0" fontId="24" fillId="0" borderId="30" xfId="60" applyFont="1" applyFill="1" applyBorder="1" applyAlignment="1">
      <alignment wrapText="1"/>
      <protection/>
    </xf>
    <xf numFmtId="0" fontId="24" fillId="0" borderId="31" xfId="60" applyFont="1" applyFill="1" applyBorder="1" applyAlignment="1">
      <alignment wrapText="1"/>
      <protection/>
    </xf>
    <xf numFmtId="0" fontId="24" fillId="0" borderId="32" xfId="60" applyFont="1" applyFill="1" applyBorder="1" applyAlignment="1">
      <alignment wrapText="1"/>
      <protection/>
    </xf>
    <xf numFmtId="0" fontId="24" fillId="0" borderId="33" xfId="60" applyFont="1" applyFill="1" applyBorder="1" applyAlignment="1">
      <alignment wrapText="1"/>
      <protection/>
    </xf>
    <xf numFmtId="0" fontId="24" fillId="0" borderId="31" xfId="60" applyFont="1" applyFill="1" applyBorder="1" applyAlignment="1" quotePrefix="1">
      <alignment horizontal="left" wrapText="1"/>
      <protection/>
    </xf>
    <xf numFmtId="0" fontId="24" fillId="0" borderId="31" xfId="60" applyFont="1" applyFill="1" applyBorder="1" applyAlignment="1">
      <alignment horizontal="left" wrapText="1"/>
      <protection/>
    </xf>
    <xf numFmtId="0" fontId="24" fillId="0" borderId="34" xfId="60" applyFont="1" applyFill="1" applyBorder="1" applyAlignment="1">
      <alignment wrapText="1"/>
      <protection/>
    </xf>
    <xf numFmtId="0" fontId="24" fillId="0" borderId="35" xfId="60" applyFont="1" applyFill="1" applyBorder="1" applyAlignment="1">
      <alignment wrapText="1"/>
      <protection/>
    </xf>
    <xf numFmtId="0" fontId="24" fillId="18" borderId="16" xfId="60" applyFont="1" applyFill="1" applyBorder="1" applyAlignment="1">
      <alignment horizontal="center"/>
      <protection/>
    </xf>
    <xf numFmtId="0" fontId="31" fillId="17" borderId="0" xfId="58" applyFont="1" applyFill="1" applyAlignment="1" applyProtection="1" quotePrefix="1">
      <alignment vertical="center"/>
      <protection/>
    </xf>
    <xf numFmtId="0" fontId="0" fillId="0" borderId="0" xfId="0" applyBorder="1" applyAlignment="1">
      <alignment/>
    </xf>
    <xf numFmtId="0" fontId="26" fillId="17" borderId="20" xfId="59" applyFont="1" applyFill="1" applyBorder="1" applyAlignment="1" quotePrefix="1">
      <alignment horizontal="center"/>
      <protection/>
    </xf>
    <xf numFmtId="0" fontId="26" fillId="17" borderId="0" xfId="59" applyFont="1" applyFill="1" applyBorder="1" applyAlignment="1" quotePrefix="1">
      <alignment horizontal="center"/>
      <protection/>
    </xf>
    <xf numFmtId="0" fontId="8" fillId="17" borderId="20" xfId="59" applyFont="1" applyFill="1" applyBorder="1" applyAlignment="1">
      <alignment horizontal="center"/>
      <protection/>
    </xf>
    <xf numFmtId="0" fontId="23" fillId="17" borderId="20" xfId="59" applyFont="1" applyFill="1" applyBorder="1" applyAlignment="1" applyProtection="1" quotePrefix="1">
      <alignment horizontal="center" vertical="center"/>
      <protection locked="0"/>
    </xf>
    <xf numFmtId="0" fontId="23" fillId="17" borderId="0" xfId="59" applyFont="1" applyFill="1" applyBorder="1" applyAlignment="1" applyProtection="1">
      <alignment horizontal="center" vertical="center"/>
      <protection locked="0"/>
    </xf>
    <xf numFmtId="0" fontId="14" fillId="17" borderId="20" xfId="59" applyFont="1" applyFill="1" applyBorder="1" applyAlignment="1">
      <alignment horizontal="center"/>
      <protection/>
    </xf>
    <xf numFmtId="0" fontId="30" fillId="17" borderId="20" xfId="59" applyFont="1" applyFill="1" applyBorder="1" applyAlignment="1" quotePrefix="1">
      <alignment horizontal="center"/>
      <protection/>
    </xf>
    <xf numFmtId="0" fontId="30" fillId="17" borderId="0" xfId="59" applyFont="1" applyFill="1" applyBorder="1" applyAlignment="1">
      <alignment horizontal="center"/>
      <protection/>
    </xf>
    <xf numFmtId="0" fontId="8" fillId="17" borderId="0" xfId="59" applyFont="1" applyFill="1" applyBorder="1" applyAlignment="1">
      <alignment horizontal="center"/>
      <protection/>
    </xf>
    <xf numFmtId="0" fontId="27" fillId="17" borderId="16" xfId="58" applyFont="1" applyFill="1" applyBorder="1" applyAlignment="1" applyProtection="1">
      <alignment horizontal="left" vertical="center" wrapText="1"/>
      <protection locked="0"/>
    </xf>
    <xf numFmtId="0" fontId="27" fillId="17" borderId="36" xfId="58" applyFont="1" applyFill="1" applyBorder="1" applyAlignment="1" applyProtection="1" quotePrefix="1">
      <alignment horizontal="center" vertical="center" wrapText="1"/>
      <protection locked="0"/>
    </xf>
    <xf numFmtId="0" fontId="27" fillId="17" borderId="24" xfId="58" applyFont="1" applyFill="1" applyBorder="1" applyAlignment="1" applyProtection="1">
      <alignment vertical="center"/>
      <protection locked="0"/>
    </xf>
    <xf numFmtId="0" fontId="27" fillId="17" borderId="12" xfId="58" applyFont="1" applyFill="1" applyBorder="1" applyAlignment="1" applyProtection="1" quotePrefix="1">
      <alignment horizontal="center" vertical="center" wrapText="1"/>
      <protection locked="0"/>
    </xf>
    <xf numFmtId="0" fontId="27" fillId="17" borderId="10" xfId="58" applyFont="1" applyFill="1" applyBorder="1" applyAlignment="1" applyProtection="1">
      <alignment horizontal="center" vertical="center" wrapText="1"/>
      <protection locked="0"/>
    </xf>
    <xf numFmtId="0" fontId="27" fillId="17" borderId="11" xfId="58" applyFont="1" applyFill="1" applyBorder="1" applyAlignment="1" applyProtection="1">
      <alignment horizontal="center" vertical="center" wrapText="1"/>
      <protection locked="0"/>
    </xf>
    <xf numFmtId="0" fontId="27" fillId="17" borderId="22" xfId="58" applyFont="1" applyFill="1" applyBorder="1" applyAlignment="1" applyProtection="1">
      <alignment horizontal="center" vertical="top" wrapText="1"/>
      <protection locked="0"/>
    </xf>
    <xf numFmtId="0" fontId="27" fillId="17" borderId="14" xfId="58" applyFont="1" applyFill="1" applyBorder="1" applyAlignment="1" applyProtection="1">
      <alignment horizontal="center" vertical="top" wrapText="1"/>
      <protection locked="0"/>
    </xf>
    <xf numFmtId="0" fontId="27" fillId="17" borderId="21" xfId="58" applyFont="1" applyFill="1" applyBorder="1" applyAlignment="1" applyProtection="1">
      <alignment horizontal="center" vertical="top" wrapText="1"/>
      <protection locked="0"/>
    </xf>
    <xf numFmtId="0" fontId="27" fillId="17" borderId="15" xfId="58" applyFont="1" applyFill="1" applyBorder="1" applyAlignment="1" applyProtection="1">
      <alignment horizontal="center" vertical="top" wrapText="1"/>
      <protection locked="0"/>
    </xf>
    <xf numFmtId="0" fontId="13" fillId="17" borderId="0" xfId="0" applyFont="1" applyFill="1" applyBorder="1" applyAlignment="1">
      <alignment horizontal="center" vertical="center"/>
    </xf>
    <xf numFmtId="0" fontId="13" fillId="17" borderId="0" xfId="0" applyFont="1" applyFill="1" applyBorder="1" applyAlignment="1" applyProtection="1">
      <alignment horizontal="center" vertical="center"/>
      <protection locked="0"/>
    </xf>
    <xf numFmtId="17" fontId="13" fillId="17" borderId="0" xfId="58" applyNumberFormat="1" applyFont="1" applyFill="1" applyAlignment="1" applyProtection="1">
      <alignment horizontal="center"/>
      <protection locked="0"/>
    </xf>
    <xf numFmtId="17" fontId="13" fillId="17" borderId="0" xfId="58" applyNumberFormat="1" applyFont="1" applyFill="1" applyAlignment="1" applyProtection="1" quotePrefix="1">
      <alignment horizontal="center"/>
      <protection locked="0"/>
    </xf>
    <xf numFmtId="0" fontId="41" fillId="17" borderId="0" xfId="58"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21" fillId="0" borderId="0" xfId="0" applyFont="1" applyFill="1" applyAlignment="1" applyProtection="1" quotePrefix="1">
      <alignment vertical="center"/>
      <protection/>
    </xf>
    <xf numFmtId="0" fontId="16" fillId="0" borderId="0" xfId="58" applyFont="1" applyFill="1" applyAlignment="1" applyProtection="1">
      <alignment vertical="center"/>
      <protection/>
    </xf>
    <xf numFmtId="0" fontId="47" fillId="0" borderId="0" xfId="0" applyFont="1" applyFill="1" applyAlignment="1" applyProtection="1" quotePrefix="1">
      <alignment horizontal="center" vertical="center" wrapText="1"/>
      <protection hidden="1"/>
    </xf>
    <xf numFmtId="0" fontId="47" fillId="0" borderId="0" xfId="0" applyFont="1" applyFill="1" applyAlignment="1" applyProtection="1">
      <alignment horizontal="center" vertical="center" wrapText="1"/>
      <protection hidden="1"/>
    </xf>
    <xf numFmtId="0" fontId="44" fillId="0" borderId="22" xfId="58" applyFont="1" applyFill="1" applyBorder="1" applyProtection="1">
      <alignment/>
      <protection/>
    </xf>
    <xf numFmtId="0" fontId="23" fillId="0" borderId="14" xfId="58" applyFont="1" applyFill="1" applyBorder="1" applyProtection="1">
      <alignment/>
      <protection locked="0"/>
    </xf>
    <xf numFmtId="0" fontId="13" fillId="0" borderId="19" xfId="58" applyFont="1" applyFill="1" applyBorder="1" applyAlignment="1" applyProtection="1">
      <alignment horizontal="center" vertical="center"/>
      <protection/>
    </xf>
    <xf numFmtId="0" fontId="13" fillId="0" borderId="14" xfId="58" applyFont="1" applyFill="1" applyBorder="1" applyAlignment="1" applyProtection="1">
      <alignment horizontal="center" vertical="center"/>
      <protection/>
    </xf>
    <xf numFmtId="0" fontId="13" fillId="0" borderId="12" xfId="58" applyFont="1" applyFill="1" applyBorder="1" applyAlignment="1" applyProtection="1">
      <alignment horizontal="center" vertical="center"/>
      <protection/>
    </xf>
    <xf numFmtId="0" fontId="13" fillId="0" borderId="10" xfId="58" applyFont="1" applyFill="1" applyBorder="1" applyAlignment="1" applyProtection="1">
      <alignment horizontal="center" vertical="center"/>
      <protection/>
    </xf>
    <xf numFmtId="0" fontId="29" fillId="0" borderId="36" xfId="58" applyFont="1" applyFill="1" applyBorder="1" applyAlignment="1" applyProtection="1">
      <alignment horizontal="center" vertical="center" wrapText="1"/>
      <protection/>
    </xf>
    <xf numFmtId="0" fontId="13" fillId="0" borderId="22" xfId="58" applyFont="1" applyFill="1" applyBorder="1" applyAlignment="1" applyProtection="1">
      <alignment horizontal="center" vertical="center" wrapText="1"/>
      <protection/>
    </xf>
    <xf numFmtId="0" fontId="13" fillId="0" borderId="14" xfId="58" applyFont="1" applyFill="1" applyBorder="1" applyAlignment="1" applyProtection="1">
      <alignment horizontal="center" vertical="center" wrapText="1"/>
      <protection/>
    </xf>
    <xf numFmtId="0" fontId="43" fillId="0" borderId="20" xfId="58" applyFont="1" applyFill="1" applyBorder="1" applyProtection="1">
      <alignment/>
      <protection/>
    </xf>
    <xf numFmtId="0" fontId="23" fillId="0" borderId="13" xfId="58" applyFont="1" applyFill="1" applyBorder="1" applyAlignment="1" applyProtection="1">
      <alignment horizontal="center" vertical="center" wrapText="1"/>
      <protection/>
    </xf>
    <xf numFmtId="0" fontId="29" fillId="0" borderId="14" xfId="58" applyFont="1" applyFill="1" applyBorder="1" applyAlignment="1" applyProtection="1">
      <alignment horizontal="center" vertical="center" wrapText="1"/>
      <protection/>
    </xf>
    <xf numFmtId="0" fontId="29" fillId="0" borderId="12" xfId="58" applyFont="1" applyFill="1" applyBorder="1" applyAlignment="1" applyProtection="1">
      <alignment horizontal="center" vertical="center" wrapText="1"/>
      <protection/>
    </xf>
    <xf numFmtId="0" fontId="29" fillId="0" borderId="11" xfId="58" applyFont="1" applyFill="1" applyBorder="1" applyAlignment="1" applyProtection="1">
      <alignment horizontal="center" vertical="center" wrapText="1"/>
      <protection/>
    </xf>
    <xf numFmtId="0" fontId="29" fillId="0" borderId="10" xfId="58" applyFont="1" applyFill="1" applyBorder="1" applyAlignment="1" applyProtection="1">
      <alignment horizontal="center" vertical="center" wrapText="1"/>
      <protection/>
    </xf>
    <xf numFmtId="0" fontId="29" fillId="0" borderId="25" xfId="58" applyFont="1" applyFill="1" applyBorder="1" applyAlignment="1" applyProtection="1">
      <alignment horizontal="center" vertical="center" wrapText="1"/>
      <protection/>
    </xf>
    <xf numFmtId="0" fontId="13" fillId="0" borderId="20" xfId="58" applyFont="1" applyFill="1" applyBorder="1" applyAlignment="1" applyProtection="1">
      <alignment horizontal="center" vertical="center" wrapText="1"/>
      <protection/>
    </xf>
    <xf numFmtId="0" fontId="13" fillId="0" borderId="13" xfId="58" applyFont="1" applyFill="1" applyBorder="1" applyAlignment="1" applyProtection="1">
      <alignment horizontal="center" vertical="center" wrapText="1"/>
      <protection/>
    </xf>
    <xf numFmtId="0" fontId="27" fillId="0" borderId="21" xfId="58" applyFont="1" applyFill="1" applyBorder="1" applyAlignment="1" applyProtection="1">
      <alignment wrapText="1"/>
      <protection/>
    </xf>
    <xf numFmtId="0" fontId="23" fillId="0" borderId="15" xfId="58" applyFont="1" applyFill="1" applyBorder="1" applyAlignment="1" applyProtection="1">
      <alignment vertical="center" wrapText="1"/>
      <protection/>
    </xf>
    <xf numFmtId="0" fontId="29" fillId="0" borderId="15" xfId="58" applyFont="1" applyFill="1" applyBorder="1" applyAlignment="1" applyProtection="1">
      <alignment horizontal="center" vertical="center" wrapText="1"/>
      <protection/>
    </xf>
    <xf numFmtId="0" fontId="29" fillId="0" borderId="24" xfId="58" applyFont="1" applyFill="1" applyBorder="1" applyAlignment="1" applyProtection="1">
      <alignment horizontal="center" vertical="center" wrapText="1"/>
      <protection/>
    </xf>
    <xf numFmtId="0" fontId="29" fillId="0" borderId="16" xfId="58" applyFont="1" applyFill="1" applyBorder="1" applyAlignment="1" applyProtection="1">
      <alignment horizontal="center" vertical="center" wrapText="1"/>
      <protection/>
    </xf>
    <xf numFmtId="0" fontId="29" fillId="0" borderId="36" xfId="58" applyFont="1" applyFill="1" applyBorder="1" applyAlignment="1" applyProtection="1">
      <alignment horizontal="center" vertical="center" wrapText="1"/>
      <protection/>
    </xf>
    <xf numFmtId="0" fontId="29" fillId="0" borderId="22" xfId="58" applyFont="1" applyFill="1" applyBorder="1" applyAlignment="1" applyProtection="1">
      <alignment horizontal="center" vertical="center" wrapText="1"/>
      <protection/>
    </xf>
    <xf numFmtId="0" fontId="13" fillId="0" borderId="21" xfId="58" applyFont="1" applyFill="1" applyBorder="1" applyAlignment="1" applyProtection="1">
      <alignment horizontal="center" vertical="center" wrapText="1"/>
      <protection/>
    </xf>
    <xf numFmtId="0" fontId="13" fillId="0" borderId="15" xfId="58" applyFont="1" applyFill="1" applyBorder="1" applyAlignment="1" applyProtection="1">
      <alignment horizontal="center" vertical="center" wrapText="1"/>
      <protection/>
    </xf>
    <xf numFmtId="0" fontId="9" fillId="0" borderId="20" xfId="58" applyFont="1" applyFill="1" applyBorder="1" applyProtection="1">
      <alignment/>
      <protection locked="0"/>
    </xf>
    <xf numFmtId="0" fontId="29" fillId="0" borderId="13" xfId="0" applyFont="1" applyFill="1" applyBorder="1" applyAlignment="1">
      <alignment/>
    </xf>
    <xf numFmtId="3" fontId="12" fillId="0" borderId="36" xfId="0" applyNumberFormat="1" applyFont="1" applyFill="1" applyBorder="1" applyAlignment="1" applyProtection="1">
      <alignment horizontal="center" vertical="center"/>
      <protection locked="0"/>
    </xf>
    <xf numFmtId="38" fontId="12" fillId="0" borderId="20" xfId="0" applyNumberFormat="1" applyFont="1" applyFill="1" applyBorder="1" applyAlignment="1" applyProtection="1">
      <alignment horizontal="center" vertical="center"/>
      <protection locked="0"/>
    </xf>
    <xf numFmtId="0" fontId="9" fillId="0" borderId="20" xfId="58" applyFont="1" applyFill="1" applyBorder="1" applyAlignment="1" applyProtection="1">
      <alignment vertical="center"/>
      <protection locked="0"/>
    </xf>
    <xf numFmtId="0" fontId="27" fillId="0" borderId="13" xfId="0" applyFont="1" applyFill="1" applyBorder="1" applyAlignment="1" quotePrefix="1">
      <alignment vertical="center"/>
    </xf>
    <xf numFmtId="38" fontId="12" fillId="0" borderId="20" xfId="41" applyNumberFormat="1" applyFont="1" applyFill="1" applyBorder="1" applyAlignment="1" applyProtection="1">
      <alignment horizontal="center" vertical="center"/>
      <protection locked="0"/>
    </xf>
    <xf numFmtId="0" fontId="9" fillId="0" borderId="20" xfId="58" applyFont="1" applyFill="1" applyBorder="1" applyAlignment="1" applyProtection="1">
      <alignment/>
      <protection locked="0"/>
    </xf>
    <xf numFmtId="210" fontId="12" fillId="0" borderId="20" xfId="0" applyNumberFormat="1" applyFont="1" applyFill="1" applyBorder="1" applyAlignment="1" applyProtection="1">
      <alignment horizontal="center"/>
      <protection locked="0"/>
    </xf>
    <xf numFmtId="210" fontId="12" fillId="0" borderId="13" xfId="0" applyNumberFormat="1" applyFont="1" applyFill="1" applyBorder="1" applyAlignment="1" applyProtection="1">
      <alignment horizontal="center"/>
      <protection locked="0"/>
    </xf>
    <xf numFmtId="0" fontId="13" fillId="0" borderId="0" xfId="0" applyFont="1" applyFill="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center" vertical="center"/>
    </xf>
    <xf numFmtId="0" fontId="4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3" fillId="0" borderId="0" xfId="0" applyFont="1" applyFill="1" applyBorder="1" applyAlignment="1">
      <alignment vertical="center"/>
    </xf>
    <xf numFmtId="0" fontId="9" fillId="0" borderId="0" xfId="58" applyFill="1" applyProtection="1">
      <alignment/>
      <protection locked="0"/>
    </xf>
    <xf numFmtId="0" fontId="47" fillId="0" borderId="0" xfId="0" applyFont="1" applyFill="1" applyAlignment="1" applyProtection="1" quotePrefix="1">
      <alignment vertical="center" wrapText="1"/>
      <protection hidden="1"/>
    </xf>
    <xf numFmtId="0" fontId="23" fillId="0" borderId="0" xfId="58" applyFont="1" applyFill="1" applyProtection="1">
      <alignment/>
      <protection locked="0"/>
    </xf>
    <xf numFmtId="0" fontId="13" fillId="0" borderId="0" xfId="58" applyFont="1" applyFill="1" applyBorder="1" applyAlignment="1" applyProtection="1">
      <alignment/>
      <protection/>
    </xf>
    <xf numFmtId="0" fontId="9" fillId="0" borderId="0" xfId="58" applyFill="1" applyAlignment="1" applyProtection="1">
      <alignment vertical="center"/>
      <protection locked="0"/>
    </xf>
    <xf numFmtId="0" fontId="27" fillId="0" borderId="0" xfId="58" applyFont="1" applyFill="1" applyProtection="1">
      <alignment/>
      <protection locked="0"/>
    </xf>
    <xf numFmtId="0" fontId="29" fillId="0" borderId="0" xfId="58" applyFont="1" applyFill="1" applyBorder="1" applyAlignment="1" applyProtection="1">
      <alignment/>
      <protection/>
    </xf>
    <xf numFmtId="0" fontId="27" fillId="0" borderId="0" xfId="58" applyFont="1" applyFill="1" applyAlignment="1" applyProtection="1">
      <alignment wrapText="1"/>
      <protection locked="0"/>
    </xf>
    <xf numFmtId="0" fontId="27" fillId="0" borderId="0" xfId="58" applyFont="1" applyFill="1" applyBorder="1" applyAlignment="1" applyProtection="1">
      <alignment horizontal="center" vertical="center" wrapText="1"/>
      <protection/>
    </xf>
    <xf numFmtId="0" fontId="9" fillId="0" borderId="0" xfId="58" applyFill="1" applyBorder="1" applyAlignment="1" applyProtection="1">
      <alignment vertical="center"/>
      <protection locked="0"/>
    </xf>
    <xf numFmtId="0" fontId="9" fillId="0" borderId="19" xfId="58" applyFill="1" applyBorder="1" applyProtection="1">
      <alignment/>
      <protection locked="0"/>
    </xf>
    <xf numFmtId="210" fontId="17" fillId="0" borderId="0" xfId="58" applyNumberFormat="1" applyFont="1" applyFill="1" applyBorder="1" applyAlignment="1" applyProtection="1">
      <alignment horizontal="center" vertical="center"/>
      <protection locked="0"/>
    </xf>
    <xf numFmtId="0" fontId="9" fillId="0" borderId="0" xfId="58" applyFill="1" applyBorder="1" applyProtection="1">
      <alignment/>
      <protection locked="0"/>
    </xf>
    <xf numFmtId="0" fontId="9" fillId="0" borderId="0" xfId="58" applyFill="1" applyBorder="1" applyAlignment="1" applyProtection="1">
      <alignment/>
      <protection locked="0"/>
    </xf>
    <xf numFmtId="0" fontId="9" fillId="0" borderId="0" xfId="58" applyFill="1" applyAlignment="1" applyProtection="1">
      <alignment vertical="center" wrapText="1"/>
      <protection/>
    </xf>
    <xf numFmtId="210" fontId="17" fillId="0" borderId="0" xfId="58" applyNumberFormat="1" applyFont="1" applyFill="1" applyBorder="1" applyAlignment="1" applyProtection="1">
      <alignment horizontal="center"/>
      <protection locked="0"/>
    </xf>
    <xf numFmtId="0" fontId="9" fillId="0" borderId="0" xfId="58" applyFill="1" applyAlignment="1" applyProtection="1">
      <alignment/>
      <protection locked="0"/>
    </xf>
    <xf numFmtId="210" fontId="12" fillId="0" borderId="24" xfId="0" applyNumberFormat="1" applyFont="1" applyFill="1" applyBorder="1" applyAlignment="1" applyProtection="1">
      <alignment horizontal="center"/>
      <protection locked="0"/>
    </xf>
    <xf numFmtId="210" fontId="12" fillId="0" borderId="21" xfId="0" applyNumberFormat="1" applyFont="1" applyFill="1" applyBorder="1" applyAlignment="1" applyProtection="1">
      <alignment horizontal="center"/>
      <protection locked="0"/>
    </xf>
    <xf numFmtId="210" fontId="12" fillId="0" borderId="15" xfId="0" applyNumberFormat="1" applyFont="1" applyFill="1" applyBorder="1" applyAlignment="1" applyProtection="1">
      <alignment horizontal="center"/>
      <protection locked="0"/>
    </xf>
    <xf numFmtId="0" fontId="9" fillId="0" borderId="12" xfId="58" applyFont="1" applyFill="1" applyBorder="1" applyAlignment="1" applyProtection="1">
      <alignment vertical="center" wrapText="1"/>
      <protection/>
    </xf>
    <xf numFmtId="0" fontId="28" fillId="0" borderId="10" xfId="58" applyFont="1" applyFill="1" applyBorder="1" applyAlignment="1" applyProtection="1" quotePrefix="1">
      <alignment horizontal="left" vertical="top" wrapText="1"/>
      <protection/>
    </xf>
    <xf numFmtId="0" fontId="28" fillId="0" borderId="11" xfId="58" applyFont="1" applyFill="1" applyBorder="1" applyAlignment="1" applyProtection="1" quotePrefix="1">
      <alignment horizontal="justify" vertical="center" wrapText="1"/>
      <protection/>
    </xf>
    <xf numFmtId="0" fontId="7" fillId="0" borderId="0" xfId="58" applyFont="1" applyFill="1" applyAlignment="1" applyProtection="1" quotePrefix="1">
      <alignment horizontal="justify" vertical="center" wrapText="1"/>
      <protection/>
    </xf>
    <xf numFmtId="0" fontId="9" fillId="0" borderId="0" xfId="58" applyFont="1" applyFill="1" applyAlignment="1" applyProtection="1">
      <alignment horizontal="center"/>
      <protection locked="0"/>
    </xf>
    <xf numFmtId="0" fontId="9" fillId="0" borderId="0" xfId="58" applyFont="1" applyFill="1" applyBorder="1" applyAlignment="1" applyProtection="1">
      <alignment horizontal="center"/>
      <protection locked="0"/>
    </xf>
    <xf numFmtId="0" fontId="9" fillId="0" borderId="0" xfId="58" applyFill="1" applyAlignment="1" applyProtection="1">
      <alignment horizontal="center"/>
      <protection locked="0"/>
    </xf>
    <xf numFmtId="0" fontId="38" fillId="0" borderId="0" xfId="0" applyFont="1" applyFill="1" applyAlignment="1" applyProtection="1">
      <alignment horizontal="center" vertical="center"/>
      <protection locked="0"/>
    </xf>
    <xf numFmtId="0" fontId="36" fillId="0" borderId="0" xfId="0" applyFont="1" applyFill="1" applyAlignment="1" applyProtection="1">
      <alignment vertical="center"/>
      <protection locked="0"/>
    </xf>
    <xf numFmtId="0" fontId="13" fillId="0" borderId="0" xfId="0" applyFont="1" applyFill="1" applyBorder="1" applyAlignment="1">
      <alignment horizontal="center" vertical="center"/>
    </xf>
    <xf numFmtId="0" fontId="19" fillId="0" borderId="0" xfId="0" applyFont="1" applyFill="1" applyBorder="1" applyAlignment="1" applyProtection="1">
      <alignment horizontal="centerContinuous" vertical="center"/>
      <protection/>
    </xf>
    <xf numFmtId="0" fontId="1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5" fillId="0" borderId="0" xfId="0" applyFont="1" applyFill="1" applyBorder="1" applyAlignment="1">
      <alignment vertical="center"/>
    </xf>
    <xf numFmtId="0" fontId="5" fillId="0" borderId="0" xfId="0" applyFont="1" applyFill="1" applyAlignment="1">
      <alignment vertical="center"/>
    </xf>
    <xf numFmtId="0" fontId="23" fillId="0" borderId="9" xfId="0" applyFont="1" applyFill="1" applyBorder="1" applyAlignment="1">
      <alignment vertical="center"/>
    </xf>
    <xf numFmtId="0" fontId="47" fillId="0" borderId="9" xfId="0" applyFont="1" applyFill="1" applyBorder="1" applyAlignment="1" applyProtection="1" quotePrefix="1">
      <alignment horizontal="center" vertical="center" wrapText="1"/>
      <protection hidden="1"/>
    </xf>
    <xf numFmtId="0" fontId="29" fillId="0" borderId="0" xfId="0" applyFont="1" applyFill="1" applyBorder="1" applyAlignment="1" applyProtection="1">
      <alignment horizontal="center" vertical="center"/>
      <protection/>
    </xf>
    <xf numFmtId="0" fontId="27" fillId="0" borderId="11" xfId="0" applyFont="1" applyFill="1" applyBorder="1" applyAlignment="1">
      <alignment horizontal="centerContinuous" vertical="center" wrapText="1"/>
    </xf>
    <xf numFmtId="0" fontId="34" fillId="0" borderId="20" xfId="0" applyFont="1" applyFill="1" applyBorder="1" applyAlignment="1">
      <alignment/>
    </xf>
    <xf numFmtId="0" fontId="27" fillId="0" borderId="20" xfId="0" applyFont="1" applyFill="1" applyBorder="1" applyAlignment="1">
      <alignment vertical="center"/>
    </xf>
    <xf numFmtId="0" fontId="27" fillId="0" borderId="20" xfId="0" applyFont="1" applyFill="1" applyBorder="1" applyAlignment="1" quotePrefix="1">
      <alignment vertical="center"/>
    </xf>
    <xf numFmtId="0" fontId="4" fillId="0" borderId="20" xfId="0" applyFont="1" applyFill="1" applyBorder="1" applyAlignment="1" applyProtection="1">
      <alignment vertical="center"/>
      <protection/>
    </xf>
    <xf numFmtId="0" fontId="12" fillId="0" borderId="25" xfId="41" applyNumberFormat="1" applyFont="1" applyFill="1" applyBorder="1" applyAlignment="1" applyProtection="1">
      <alignment horizontal="center"/>
      <protection locked="0"/>
    </xf>
    <xf numFmtId="0" fontId="12" fillId="0" borderId="25" xfId="41" applyNumberFormat="1" applyFont="1" applyFill="1" applyBorder="1" applyAlignment="1" applyProtection="1">
      <alignment horizontal="center" vertical="center"/>
      <protection locked="0"/>
    </xf>
    <xf numFmtId="0" fontId="27" fillId="0" borderId="0" xfId="0" applyFont="1" applyFill="1" applyAlignment="1">
      <alignment vertical="top"/>
    </xf>
    <xf numFmtId="0" fontId="27" fillId="0" borderId="21" xfId="0" applyFont="1" applyFill="1" applyBorder="1" applyAlignment="1">
      <alignment vertical="top"/>
    </xf>
    <xf numFmtId="0" fontId="40" fillId="0" borderId="0" xfId="0" applyFont="1" applyFill="1" applyBorder="1" applyAlignment="1" quotePrefix="1">
      <alignment vertical="top"/>
    </xf>
    <xf numFmtId="210" fontId="12" fillId="0" borderId="25" xfId="0" applyNumberFormat="1" applyFont="1" applyFill="1" applyBorder="1" applyAlignment="1" applyProtection="1">
      <alignment horizontal="center" vertical="top"/>
      <protection locked="0"/>
    </xf>
    <xf numFmtId="210" fontId="12" fillId="0" borderId="21" xfId="0" applyNumberFormat="1" applyFont="1" applyFill="1" applyBorder="1" applyAlignment="1" applyProtection="1">
      <alignment horizontal="center" vertical="top"/>
      <protection locked="0"/>
    </xf>
    <xf numFmtId="0" fontId="12" fillId="0" borderId="0" xfId="0" applyFont="1" applyFill="1" applyAlignment="1" applyProtection="1">
      <alignment vertical="top"/>
      <protection locked="0"/>
    </xf>
    <xf numFmtId="0" fontId="4" fillId="0" borderId="12" xfId="0" applyFont="1" applyFill="1" applyBorder="1" applyAlignment="1" applyProtection="1" quotePrefix="1">
      <alignment vertical="center" wrapText="1"/>
      <protection/>
    </xf>
    <xf numFmtId="0" fontId="28" fillId="0" borderId="10" xfId="0" applyFont="1" applyFill="1" applyBorder="1" applyAlignment="1" applyProtection="1">
      <alignment horizontal="left" vertical="top" wrapText="1"/>
      <protection/>
    </xf>
    <xf numFmtId="0" fontId="4" fillId="0" borderId="11" xfId="0" applyFont="1" applyFill="1" applyBorder="1" applyAlignment="1" applyProtection="1" quotePrefix="1">
      <alignment horizontal="justify" vertical="center" wrapText="1"/>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6" fillId="0" borderId="0" xfId="0" applyFont="1" applyFill="1" applyAlignment="1" applyProtection="1">
      <alignment/>
      <protection/>
    </xf>
    <xf numFmtId="0" fontId="0" fillId="0" borderId="0" xfId="0" applyFill="1" applyAlignment="1" applyProtection="1">
      <alignment/>
      <protection/>
    </xf>
    <xf numFmtId="0" fontId="38" fillId="0" borderId="0" xfId="0" applyFont="1" applyFill="1" applyAlignment="1" applyProtection="1" quotePrefix="1">
      <alignment vertical="center"/>
      <protection locked="0"/>
    </xf>
    <xf numFmtId="0" fontId="27" fillId="0" borderId="22" xfId="0" applyFont="1" applyFill="1" applyBorder="1" applyAlignment="1">
      <alignment horizontal="centerContinuous" vertical="center" wrapText="1"/>
    </xf>
    <xf numFmtId="0" fontId="27" fillId="0" borderId="19" xfId="0" applyFont="1" applyFill="1" applyBorder="1" applyAlignment="1">
      <alignment horizontal="centerContinuous" wrapText="1"/>
    </xf>
    <xf numFmtId="0" fontId="29" fillId="0" borderId="12" xfId="0" applyFont="1" applyFill="1" applyBorder="1" applyAlignment="1">
      <alignment horizontal="center" vertical="center"/>
    </xf>
    <xf numFmtId="0" fontId="29" fillId="0" borderId="10" xfId="0" applyFont="1" applyFill="1" applyBorder="1" applyAlignment="1">
      <alignment horizontal="center" vertical="center"/>
    </xf>
    <xf numFmtId="0" fontId="27" fillId="0" borderId="0" xfId="0" applyFont="1" applyFill="1" applyBorder="1" applyAlignment="1">
      <alignment horizontal="centerContinuous" vertical="center"/>
    </xf>
    <xf numFmtId="0" fontId="27" fillId="0" borderId="21" xfId="0" applyFont="1" applyFill="1" applyBorder="1" applyAlignment="1">
      <alignment horizontal="centerContinuous" vertical="center" wrapText="1"/>
    </xf>
    <xf numFmtId="0" fontId="27" fillId="0" borderId="9" xfId="0" applyFont="1" applyFill="1" applyBorder="1" applyAlignment="1">
      <alignment horizontal="centerContinuous" wrapText="1"/>
    </xf>
    <xf numFmtId="0" fontId="29" fillId="0" borderId="12" xfId="0" applyFont="1" applyFill="1" applyBorder="1" applyAlignment="1" quotePrefix="1">
      <alignment horizontal="center" vertical="center"/>
    </xf>
    <xf numFmtId="0" fontId="29" fillId="0" borderId="0" xfId="0" applyFont="1" applyFill="1" applyBorder="1" applyAlignment="1">
      <alignment horizontal="center" vertical="center"/>
    </xf>
    <xf numFmtId="0" fontId="34" fillId="0" borderId="22" xfId="0" applyFont="1" applyFill="1" applyBorder="1" applyAlignment="1">
      <alignment/>
    </xf>
    <xf numFmtId="0" fontId="29" fillId="0" borderId="19" xfId="0" applyFont="1" applyFill="1" applyBorder="1" applyAlignment="1">
      <alignment/>
    </xf>
    <xf numFmtId="3" fontId="12" fillId="0" borderId="20" xfId="0" applyNumberFormat="1" applyFont="1" applyFill="1" applyBorder="1" applyAlignment="1" applyProtection="1">
      <alignment horizontal="center" vertical="center"/>
      <protection locked="0"/>
    </xf>
    <xf numFmtId="0" fontId="27" fillId="0" borderId="0" xfId="0" applyFont="1" applyFill="1" applyAlignment="1" applyProtection="1">
      <alignment/>
      <protection locked="0"/>
    </xf>
    <xf numFmtId="0" fontId="27" fillId="0" borderId="20" xfId="0" applyFont="1" applyFill="1" applyBorder="1" applyAlignment="1" quotePrefix="1">
      <alignment/>
    </xf>
    <xf numFmtId="0" fontId="27" fillId="0" borderId="0" xfId="0" applyFont="1" applyFill="1" applyBorder="1" applyAlignment="1" quotePrefix="1">
      <alignment/>
    </xf>
    <xf numFmtId="0" fontId="27" fillId="0" borderId="0" xfId="0" applyFont="1" applyFill="1" applyAlignment="1" quotePrefix="1">
      <alignment/>
    </xf>
    <xf numFmtId="0" fontId="27" fillId="0" borderId="0" xfId="0" applyFont="1" applyFill="1" applyAlignment="1" quotePrefix="1">
      <alignment/>
    </xf>
    <xf numFmtId="0" fontId="40" fillId="0" borderId="0" xfId="0" applyFont="1" applyFill="1" applyAlignment="1">
      <alignment vertical="center"/>
    </xf>
    <xf numFmtId="0" fontId="27" fillId="0" borderId="20" xfId="0" applyFont="1" applyFill="1" applyBorder="1" applyAlignment="1">
      <alignment/>
    </xf>
    <xf numFmtId="0" fontId="40" fillId="0" borderId="0" xfId="0" applyFont="1" applyFill="1" applyAlignment="1" applyProtection="1">
      <alignment vertical="center"/>
      <protection locked="0"/>
    </xf>
    <xf numFmtId="3" fontId="12" fillId="0" borderId="20" xfId="0" applyNumberFormat="1" applyFont="1" applyFill="1" applyBorder="1" applyAlignment="1" applyProtection="1">
      <alignment horizontal="center"/>
      <protection locked="0"/>
    </xf>
    <xf numFmtId="3" fontId="18" fillId="0" borderId="20" xfId="0" applyNumberFormat="1" applyFont="1" applyFill="1" applyBorder="1" applyAlignment="1" applyProtection="1">
      <alignment horizontal="center" vertical="center"/>
      <protection locked="0"/>
    </xf>
    <xf numFmtId="3" fontId="18" fillId="0" borderId="13" xfId="0" applyNumberFormat="1" applyFont="1" applyFill="1" applyBorder="1" applyAlignment="1" applyProtection="1">
      <alignment horizontal="center" vertical="center"/>
      <protection locked="0"/>
    </xf>
    <xf numFmtId="0" fontId="35" fillId="0" borderId="0" xfId="0" applyFont="1" applyFill="1" applyBorder="1" applyAlignment="1">
      <alignment vertical="center"/>
    </xf>
    <xf numFmtId="3" fontId="12" fillId="0" borderId="20" xfId="0" applyNumberFormat="1" applyFont="1" applyFill="1" applyBorder="1" applyAlignment="1" applyProtection="1">
      <alignment horizontal="center"/>
      <protection/>
    </xf>
    <xf numFmtId="210" fontId="48" fillId="0" borderId="25" xfId="0" applyNumberFormat="1" applyFont="1" applyFill="1" applyBorder="1" applyAlignment="1" applyProtection="1">
      <alignment horizontal="center" vertical="center"/>
      <protection locked="0"/>
    </xf>
    <xf numFmtId="210" fontId="48" fillId="0" borderId="20" xfId="0" applyNumberFormat="1" applyFont="1" applyFill="1" applyBorder="1" applyAlignment="1" applyProtection="1">
      <alignment horizontal="center" vertical="center"/>
      <protection locked="0"/>
    </xf>
    <xf numFmtId="0" fontId="27" fillId="0" borderId="20" xfId="0" applyFont="1" applyFill="1" applyBorder="1" applyAlignment="1">
      <alignment vertical="top"/>
    </xf>
    <xf numFmtId="210" fontId="12" fillId="0" borderId="20" xfId="0" applyNumberFormat="1" applyFont="1" applyFill="1" applyBorder="1" applyAlignment="1" applyProtection="1">
      <alignment horizontal="center" vertical="top"/>
      <protection locked="0"/>
    </xf>
    <xf numFmtId="0" fontId="27" fillId="0" borderId="0" xfId="0" applyFont="1" applyFill="1" applyAlignment="1" applyProtection="1">
      <alignment vertical="top"/>
      <protection locked="0"/>
    </xf>
    <xf numFmtId="0" fontId="36" fillId="0" borderId="22" xfId="0" applyFont="1" applyFill="1" applyBorder="1" applyAlignment="1" applyProtection="1">
      <alignment vertical="top"/>
      <protection locked="0"/>
    </xf>
    <xf numFmtId="0" fontId="28" fillId="0" borderId="19" xfId="0" applyFont="1" applyFill="1" applyBorder="1" applyAlignment="1" applyProtection="1">
      <alignment horizontal="left" vertical="top" wrapText="1"/>
      <protection/>
    </xf>
    <xf numFmtId="0" fontId="36" fillId="0" borderId="21" xfId="0" applyFont="1" applyFill="1" applyBorder="1" applyAlignment="1" applyProtection="1">
      <alignment/>
      <protection locked="0"/>
    </xf>
    <xf numFmtId="0" fontId="27" fillId="0" borderId="9"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protection locked="0"/>
    </xf>
    <xf numFmtId="0" fontId="20" fillId="0" borderId="0" xfId="0" applyFont="1" applyFill="1" applyAlignment="1" quotePrefix="1">
      <alignment vertical="center"/>
    </xf>
    <xf numFmtId="0" fontId="20" fillId="0" borderId="0" xfId="0" applyFont="1" applyFill="1" applyAlignment="1" applyProtection="1" quotePrefix="1">
      <alignment vertical="center"/>
      <protection locked="0"/>
    </xf>
    <xf numFmtId="0" fontId="29" fillId="0" borderId="11"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22" xfId="0" applyFont="1" applyFill="1" applyBorder="1" applyAlignment="1">
      <alignment horizontal="center" vertical="center" wrapText="1"/>
    </xf>
    <xf numFmtId="0" fontId="29" fillId="0" borderId="16" xfId="0" applyFont="1" applyFill="1" applyBorder="1" applyAlignment="1">
      <alignment horizontal="center" vertical="center"/>
    </xf>
    <xf numFmtId="0" fontId="29" fillId="0" borderId="16" xfId="0" applyFont="1" applyFill="1" applyBorder="1" applyAlignment="1" quotePrefix="1">
      <alignment horizontal="center" vertical="center"/>
    </xf>
    <xf numFmtId="0" fontId="29" fillId="0" borderId="21" xfId="0" applyFont="1" applyFill="1" applyBorder="1" applyAlignment="1">
      <alignment horizontal="center" vertical="center" wrapText="1"/>
    </xf>
    <xf numFmtId="0" fontId="12" fillId="0" borderId="36" xfId="0" applyFont="1" applyFill="1" applyBorder="1" applyAlignment="1" applyProtection="1">
      <alignment horizontal="center"/>
      <protection/>
    </xf>
    <xf numFmtId="210" fontId="48" fillId="0" borderId="20" xfId="0" applyNumberFormat="1" applyFont="1" applyFill="1" applyBorder="1" applyAlignment="1" applyProtection="1">
      <alignment horizontal="center"/>
      <protection locked="0"/>
    </xf>
    <xf numFmtId="3" fontId="48" fillId="0" borderId="25" xfId="0" applyNumberFormat="1" applyFont="1" applyFill="1" applyBorder="1" applyAlignment="1" applyProtection="1">
      <alignment horizontal="center" vertical="center"/>
      <protection locked="0"/>
    </xf>
    <xf numFmtId="210" fontId="18" fillId="0" borderId="25"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lignment vertical="center"/>
    </xf>
    <xf numFmtId="0" fontId="27" fillId="0" borderId="0" xfId="0" applyFont="1" applyFill="1" applyBorder="1" applyAlignment="1" applyProtection="1">
      <alignment vertical="top"/>
      <protection locked="0"/>
    </xf>
    <xf numFmtId="0" fontId="27" fillId="0" borderId="0" xfId="0" applyFont="1" applyFill="1" applyBorder="1" applyAlignment="1">
      <alignment vertical="top"/>
    </xf>
    <xf numFmtId="0" fontId="28" fillId="0" borderId="19" xfId="0" applyFont="1" applyFill="1" applyBorder="1" applyAlignment="1" applyProtection="1">
      <alignment horizontal="justify" vertical="top" wrapText="1"/>
      <protection/>
    </xf>
    <xf numFmtId="0" fontId="36" fillId="0" borderId="21" xfId="0" applyFont="1" applyFill="1" applyBorder="1" applyAlignment="1" applyProtection="1">
      <alignment vertical="top"/>
      <protection locked="0"/>
    </xf>
    <xf numFmtId="0" fontId="27" fillId="0" borderId="9" xfId="0" applyNumberFormat="1" applyFont="1" applyFill="1" applyBorder="1" applyAlignment="1" applyProtection="1">
      <alignment horizontal="justify" vertical="top" wrapText="1"/>
      <protection/>
    </xf>
    <xf numFmtId="0" fontId="28" fillId="0" borderId="9" xfId="0" applyNumberFormat="1" applyFont="1" applyFill="1" applyBorder="1" applyAlignment="1" applyProtection="1">
      <alignment horizontal="justify" vertical="top" wrapText="1"/>
      <protection/>
    </xf>
    <xf numFmtId="0" fontId="29" fillId="0" borderId="16" xfId="0" applyFont="1" applyFill="1" applyBorder="1" applyAlignment="1">
      <alignment horizontal="center" vertical="center" wrapText="1"/>
    </xf>
    <xf numFmtId="0" fontId="29" fillId="0" borderId="12" xfId="0" applyFont="1" applyFill="1" applyBorder="1" applyAlignment="1">
      <alignment horizontal="center" vertical="center"/>
    </xf>
    <xf numFmtId="0" fontId="12" fillId="0" borderId="22" xfId="0" applyFont="1" applyFill="1" applyBorder="1" applyAlignment="1" applyProtection="1">
      <alignment horizontal="center"/>
      <protection/>
    </xf>
    <xf numFmtId="220" fontId="12" fillId="0" borderId="25" xfId="0" applyNumberFormat="1" applyFont="1" applyFill="1" applyBorder="1" applyAlignment="1" applyProtection="1">
      <alignment horizontal="center"/>
      <protection locked="0"/>
    </xf>
    <xf numFmtId="220" fontId="12" fillId="0" borderId="25" xfId="0" applyNumberFormat="1" applyFont="1" applyFill="1" applyBorder="1" applyAlignment="1" applyProtection="1">
      <alignment horizontal="center" vertical="center"/>
      <protection locked="0"/>
    </xf>
    <xf numFmtId="4" fontId="12" fillId="0" borderId="25" xfId="0" applyNumberFormat="1" applyFont="1" applyFill="1" applyBorder="1" applyAlignment="1" applyProtection="1">
      <alignment horizontal="center" vertical="center"/>
      <protection locked="0"/>
    </xf>
    <xf numFmtId="221" fontId="12" fillId="0" borderId="25" xfId="0" applyNumberFormat="1" applyFont="1" applyFill="1" applyBorder="1" applyAlignment="1" applyProtection="1">
      <alignment horizontal="center"/>
      <protection locked="0"/>
    </xf>
    <xf numFmtId="0" fontId="36" fillId="0" borderId="12" xfId="0" applyFont="1" applyFill="1" applyBorder="1" applyAlignment="1" applyProtection="1">
      <alignment vertical="top"/>
      <protection locked="0"/>
    </xf>
    <xf numFmtId="0" fontId="29" fillId="0" borderId="11" xfId="0" applyFont="1" applyFill="1" applyBorder="1" applyAlignment="1">
      <alignment vertical="center"/>
    </xf>
    <xf numFmtId="0" fontId="12" fillId="0" borderId="14"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210" fontId="27" fillId="0" borderId="0" xfId="0" applyNumberFormat="1" applyFont="1" applyFill="1" applyBorder="1" applyAlignment="1" applyProtection="1">
      <alignment horizontal="center"/>
      <protection locked="0"/>
    </xf>
    <xf numFmtId="210" fontId="48" fillId="0" borderId="13" xfId="0" applyNumberFormat="1" applyFont="1" applyFill="1" applyBorder="1" applyAlignment="1" applyProtection="1">
      <alignment horizontal="center" vertical="center"/>
      <protection locked="0"/>
    </xf>
    <xf numFmtId="210" fontId="40" fillId="0" borderId="0" xfId="0" applyNumberFormat="1" applyFont="1" applyFill="1" applyBorder="1" applyAlignment="1" applyProtection="1">
      <alignment horizontal="center" vertical="center"/>
      <protection locked="0"/>
    </xf>
    <xf numFmtId="3" fontId="12" fillId="0" borderId="13" xfId="0" applyNumberFormat="1" applyFont="1" applyFill="1" applyBorder="1" applyAlignment="1" applyProtection="1">
      <alignment horizontal="center"/>
      <protection locked="0"/>
    </xf>
    <xf numFmtId="3" fontId="27" fillId="0" borderId="0" xfId="0" applyNumberFormat="1" applyFont="1" applyFill="1" applyBorder="1" applyAlignment="1" applyProtection="1">
      <alignment horizontal="center"/>
      <protection locked="0"/>
    </xf>
    <xf numFmtId="220" fontId="12" fillId="0" borderId="20" xfId="0" applyNumberFormat="1" applyFont="1" applyFill="1" applyBorder="1" applyAlignment="1" applyProtection="1">
      <alignment horizontal="center"/>
      <protection locked="0"/>
    </xf>
    <xf numFmtId="220" fontId="12" fillId="0" borderId="20" xfId="0" applyNumberFormat="1" applyFont="1" applyFill="1" applyBorder="1" applyAlignment="1" applyProtection="1">
      <alignment horizontal="center" vertical="center"/>
      <protection locked="0"/>
    </xf>
    <xf numFmtId="3" fontId="12" fillId="0" borderId="13" xfId="0" applyNumberFormat="1" applyFont="1" applyFill="1" applyBorder="1" applyAlignment="1" applyProtection="1">
      <alignment horizontal="center"/>
      <protection/>
    </xf>
    <xf numFmtId="210" fontId="12" fillId="0" borderId="13" xfId="0" applyNumberFormat="1" applyFont="1" applyFill="1" applyBorder="1" applyAlignment="1" applyProtection="1">
      <alignment horizontal="center" vertical="top"/>
      <protection locked="0"/>
    </xf>
    <xf numFmtId="210" fontId="27" fillId="0" borderId="0" xfId="0" applyNumberFormat="1" applyFont="1" applyFill="1" applyBorder="1" applyAlignment="1" applyProtection="1">
      <alignment horizontal="center" vertical="top"/>
      <protection locked="0"/>
    </xf>
    <xf numFmtId="0" fontId="36" fillId="0" borderId="11" xfId="0" applyFont="1" applyFill="1" applyBorder="1" applyAlignment="1" applyProtection="1">
      <alignment vertical="top"/>
      <protection locked="0"/>
    </xf>
    <xf numFmtId="0" fontId="36" fillId="0" borderId="0" xfId="0" applyFont="1" applyFill="1" applyAlignment="1" applyProtection="1">
      <alignment vertical="top"/>
      <protection locked="0"/>
    </xf>
    <xf numFmtId="0" fontId="27" fillId="0" borderId="0" xfId="58" applyFont="1" applyFill="1" applyBorder="1" applyAlignment="1" applyProtection="1">
      <alignment/>
      <protection locked="0"/>
    </xf>
    <xf numFmtId="0" fontId="9" fillId="0" borderId="0" xfId="58" applyFont="1" applyFill="1" applyBorder="1" applyProtection="1">
      <alignment/>
      <protection locked="0"/>
    </xf>
    <xf numFmtId="0" fontId="29" fillId="0" borderId="0" xfId="58" applyFont="1" applyFill="1" applyBorder="1" applyAlignment="1" applyProtection="1" quotePrefix="1">
      <alignment horizontal="left" vertical="center" wrapText="1"/>
      <protection locked="0"/>
    </xf>
    <xf numFmtId="0" fontId="29" fillId="0" borderId="0" xfId="58" applyFont="1" applyFill="1" applyBorder="1" applyAlignment="1" applyProtection="1">
      <alignment horizontal="justify" vertical="center"/>
      <protection locked="0"/>
    </xf>
    <xf numFmtId="0" fontId="27" fillId="0" borderId="16" xfId="58" applyFont="1" applyFill="1" applyBorder="1" applyAlignment="1" applyProtection="1">
      <alignment horizontal="center" vertical="center" wrapText="1"/>
      <protection locked="0"/>
    </xf>
    <xf numFmtId="0" fontId="27" fillId="0" borderId="0" xfId="58" applyFont="1" applyFill="1" applyBorder="1" applyAlignment="1" applyProtection="1" quotePrefix="1">
      <alignment horizontal="left" vertical="center"/>
      <protection locked="0"/>
    </xf>
    <xf numFmtId="0" fontId="27" fillId="0" borderId="0" xfId="58" applyFont="1" applyFill="1" applyBorder="1" applyAlignment="1" applyProtection="1">
      <alignment horizontal="justify"/>
      <protection locked="0"/>
    </xf>
    <xf numFmtId="3" fontId="27" fillId="0" borderId="23" xfId="58" applyNumberFormat="1" applyFont="1" applyFill="1" applyBorder="1" applyAlignment="1" applyProtection="1">
      <alignment horizontal="center" vertical="center"/>
      <protection locked="0"/>
    </xf>
    <xf numFmtId="0" fontId="27" fillId="0" borderId="0" xfId="58" applyFont="1" applyFill="1" applyBorder="1" applyAlignment="1" applyProtection="1">
      <alignment vertical="top" wrapText="1"/>
      <protection locked="0"/>
    </xf>
    <xf numFmtId="0" fontId="27" fillId="0" borderId="0" xfId="58" applyFont="1" applyFill="1" applyBorder="1" applyAlignment="1" applyProtection="1" quotePrefix="1">
      <alignment horizontal="left" vertical="center" wrapText="1"/>
      <protection locked="0"/>
    </xf>
    <xf numFmtId="0" fontId="27" fillId="0" borderId="20" xfId="58" applyFont="1" applyFill="1" applyBorder="1" applyAlignment="1" applyProtection="1">
      <alignment vertical="top" wrapText="1"/>
      <protection locked="0"/>
    </xf>
    <xf numFmtId="0" fontId="27" fillId="0" borderId="0" xfId="58" applyFont="1" applyFill="1" applyBorder="1" applyAlignment="1" applyProtection="1" quotePrefix="1">
      <alignment vertical="center" wrapText="1"/>
      <protection locked="0"/>
    </xf>
    <xf numFmtId="3" fontId="27" fillId="0" borderId="18" xfId="58" applyNumberFormat="1" applyFont="1" applyFill="1" applyBorder="1" applyAlignment="1" applyProtection="1">
      <alignment horizontal="center" vertical="center"/>
      <protection locked="0"/>
    </xf>
    <xf numFmtId="0" fontId="27" fillId="0" borderId="0" xfId="58" applyFont="1" applyFill="1" applyBorder="1" applyAlignment="1" applyProtection="1">
      <alignment horizontal="left" vertical="top" wrapText="1"/>
      <protection locked="0"/>
    </xf>
    <xf numFmtId="0" fontId="27" fillId="0" borderId="19" xfId="0" applyFont="1" applyFill="1" applyBorder="1" applyAlignment="1" quotePrefix="1">
      <alignment vertical="top" wrapText="1"/>
    </xf>
    <xf numFmtId="0" fontId="27" fillId="0" borderId="16" xfId="58" applyFont="1" applyFill="1" applyBorder="1" applyAlignment="1" applyProtection="1">
      <alignment horizontal="center" vertical="center"/>
      <protection locked="0"/>
    </xf>
    <xf numFmtId="0" fontId="27" fillId="0" borderId="0" xfId="58" applyFont="1" applyFill="1" applyBorder="1" applyAlignment="1" applyProtection="1">
      <alignment horizontal="center" vertical="center" wrapText="1"/>
      <protection locked="0"/>
    </xf>
    <xf numFmtId="0" fontId="28" fillId="0" borderId="0" xfId="0" applyFont="1" applyFill="1" applyBorder="1" applyAlignment="1">
      <alignment vertical="top" wrapText="1"/>
    </xf>
    <xf numFmtId="3" fontId="27" fillId="0" borderId="36" xfId="58" applyNumberFormat="1" applyFont="1" applyFill="1" applyBorder="1" applyAlignment="1" applyProtection="1">
      <alignment horizontal="center" vertical="center"/>
      <protection locked="0"/>
    </xf>
    <xf numFmtId="0" fontId="27" fillId="0" borderId="0" xfId="0" applyFont="1" applyFill="1" applyAlignment="1" quotePrefix="1">
      <alignment horizontal="left" vertical="center"/>
    </xf>
    <xf numFmtId="0" fontId="27" fillId="0" borderId="0" xfId="58" applyFont="1" applyFill="1" applyBorder="1" applyAlignment="1" applyProtection="1">
      <alignment horizontal="center" vertical="center"/>
      <protection locked="0"/>
    </xf>
    <xf numFmtId="3" fontId="27" fillId="0" borderId="0" xfId="58" applyNumberFormat="1" applyFont="1" applyFill="1" applyBorder="1" applyAlignment="1" applyProtection="1">
      <alignment horizontal="center" vertical="center"/>
      <protection locked="0"/>
    </xf>
    <xf numFmtId="0" fontId="27" fillId="0" borderId="0" xfId="58" applyFont="1" applyFill="1" applyAlignment="1" applyProtection="1">
      <alignment vertical="top" wrapText="1"/>
      <protection locked="0"/>
    </xf>
    <xf numFmtId="0" fontId="9" fillId="0" borderId="37" xfId="58" applyFont="1" applyFill="1" applyBorder="1" applyAlignment="1" applyProtection="1">
      <alignment horizontal="center"/>
      <protection locked="0"/>
    </xf>
    <xf numFmtId="0" fontId="27" fillId="0" borderId="20" xfId="0" applyFont="1" applyFill="1" applyBorder="1" applyAlignment="1" quotePrefix="1">
      <alignment horizontal="left" vertical="center" wrapText="1"/>
    </xf>
    <xf numFmtId="0" fontId="27" fillId="0" borderId="0" xfId="0" applyFont="1" applyFill="1" applyBorder="1" applyAlignment="1" quotePrefix="1">
      <alignment horizontal="left" vertical="center" wrapText="1"/>
    </xf>
    <xf numFmtId="0" fontId="9" fillId="0" borderId="18" xfId="58" applyFont="1" applyFill="1" applyBorder="1" applyAlignment="1" applyProtection="1">
      <alignment horizontal="center"/>
      <protection locked="0"/>
    </xf>
    <xf numFmtId="0" fontId="27" fillId="0" borderId="0" xfId="58" applyFont="1" applyFill="1" applyAlignment="1" applyProtection="1">
      <alignment wrapText="1"/>
      <protection locked="0"/>
    </xf>
    <xf numFmtId="0" fontId="27" fillId="0" borderId="16" xfId="58" applyFont="1" applyFill="1" applyBorder="1" applyAlignment="1" applyProtection="1">
      <alignment horizontal="center" wrapText="1"/>
      <protection locked="0"/>
    </xf>
    <xf numFmtId="0" fontId="21" fillId="0" borderId="0" xfId="58" applyFont="1" applyFill="1" applyAlignment="1" applyProtection="1">
      <alignment vertical="center"/>
      <protection locked="0"/>
    </xf>
    <xf numFmtId="0" fontId="9" fillId="0" borderId="0" xfId="58" applyFont="1" applyFill="1" applyAlignment="1" applyProtection="1" quotePrefix="1">
      <alignment horizontal="right"/>
      <protection locked="0"/>
    </xf>
    <xf numFmtId="0" fontId="27" fillId="0" borderId="17" xfId="58" applyFont="1" applyFill="1" applyBorder="1" applyAlignment="1" applyProtection="1" quotePrefix="1">
      <alignment horizontal="center"/>
      <protection locked="0"/>
    </xf>
    <xf numFmtId="0" fontId="27" fillId="0" borderId="20" xfId="58" applyFont="1" applyFill="1" applyBorder="1" applyAlignment="1" applyProtection="1" quotePrefix="1">
      <alignment horizontal="left" vertical="top" wrapText="1"/>
      <protection locked="0"/>
    </xf>
    <xf numFmtId="0" fontId="27" fillId="0" borderId="0" xfId="58" applyFont="1" applyFill="1" applyBorder="1" applyAlignment="1" applyProtection="1" quotePrefix="1">
      <alignment horizontal="left" vertical="top" wrapText="1"/>
      <protection locked="0"/>
    </xf>
    <xf numFmtId="0" fontId="27" fillId="0" borderId="37" xfId="58" applyFont="1" applyFill="1" applyBorder="1" applyAlignment="1" applyProtection="1">
      <alignment horizontal="center"/>
      <protection locked="0"/>
    </xf>
    <xf numFmtId="0" fontId="27" fillId="0" borderId="18" xfId="58" applyFont="1" applyFill="1" applyBorder="1" applyAlignment="1" applyProtection="1">
      <alignment horizontal="center"/>
      <protection locked="0"/>
    </xf>
    <xf numFmtId="0" fontId="27" fillId="0" borderId="0" xfId="0" applyFont="1" applyFill="1" applyBorder="1" applyAlignment="1" quotePrefix="1">
      <alignment vertical="top" wrapText="1"/>
    </xf>
    <xf numFmtId="0" fontId="27" fillId="0" borderId="0" xfId="58" applyFont="1" applyFill="1" applyAlignment="1" applyProtection="1">
      <alignment vertical="center" wrapText="1"/>
      <protection locked="0"/>
    </xf>
    <xf numFmtId="0" fontId="9" fillId="0" borderId="0" xfId="58" applyFont="1" applyFill="1" applyAlignment="1" applyProtection="1">
      <alignment horizontal="left" indent="5"/>
      <protection locked="0"/>
    </xf>
    <xf numFmtId="0" fontId="9" fillId="0" borderId="0" xfId="58" applyFont="1" applyFill="1" applyAlignment="1" applyProtection="1">
      <alignment horizontal="left" indent="9"/>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Dezimal_Tabelle2"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Neutral" xfId="57"/>
    <cellStyle name="Normal_2007 Turnover_NON_EU_Template_V.1.2" xfId="58"/>
    <cellStyle name="Normal_Book2" xfId="59"/>
    <cellStyle name="Normal_Front" xfId="60"/>
    <cellStyle name="Note" xfId="61"/>
    <cellStyle name="Output" xfId="62"/>
    <cellStyle name="Percent" xfId="63"/>
    <cellStyle name="Title" xfId="64"/>
    <cellStyle name="Total" xfId="65"/>
    <cellStyle name="Warning Text" xfId="66"/>
  </cellStyles>
  <dxfs count="99">
    <dxf>
      <font>
        <b/>
        <i val="0"/>
        <color indexed="10"/>
      </font>
    </dxf>
    <dxf>
      <fill>
        <patternFill>
          <bgColor indexed="10"/>
        </patternFill>
      </fill>
    </dxf>
    <dxf>
      <fill>
        <patternFill>
          <bgColor indexed="10"/>
        </patternFill>
      </fill>
    </dxf>
    <dxf>
      <font>
        <b/>
        <i val="0"/>
        <u val="none"/>
        <color auto="1"/>
      </font>
      <fill>
        <patternFill>
          <bgColor indexed="10"/>
        </patternFill>
      </fill>
    </dxf>
    <dxf>
      <font>
        <b/>
        <i val="0"/>
        <color indexed="10"/>
      </font>
      <fill>
        <patternFill patternType="none">
          <bgColor indexed="65"/>
        </patternFill>
      </fill>
    </dxf>
    <dxf>
      <fill>
        <patternFill>
          <bgColor indexed="10"/>
        </patternFill>
      </fill>
    </dxf>
    <dxf>
      <font>
        <b/>
        <i val="0"/>
        <strike val="0"/>
        <color indexed="10"/>
      </font>
      <fill>
        <patternFill patternType="none">
          <bgColor indexed="65"/>
        </patternFill>
      </fill>
    </dxf>
    <dxf>
      <font>
        <b/>
        <i val="0"/>
        <color indexed="10"/>
      </font>
    </dxf>
    <dxf>
      <font>
        <b/>
        <i val="0"/>
        <u val="none"/>
        <color auto="1"/>
      </font>
      <fill>
        <patternFill>
          <bgColor indexed="10"/>
        </patternFill>
      </fill>
    </dxf>
    <dxf>
      <fill>
        <patternFill>
          <bgColor indexed="10"/>
        </patternFill>
      </fill>
    </dxf>
    <dxf>
      <fill>
        <patternFill>
          <bgColor indexed="10"/>
        </patternFill>
      </fill>
    </dxf>
    <dxf>
      <font>
        <b/>
        <i val="0"/>
        <color indexed="10"/>
      </font>
    </dxf>
    <dxf>
      <font>
        <b/>
        <i val="0"/>
        <strike val="0"/>
        <color indexed="10"/>
      </font>
      <fill>
        <patternFill patternType="none">
          <bgColor indexed="65"/>
        </patternFill>
      </fill>
    </dxf>
    <dxf>
      <font>
        <b/>
        <i val="0"/>
        <u val="none"/>
        <color auto="1"/>
      </font>
      <fill>
        <patternFill>
          <bgColor indexed="10"/>
        </patternFill>
      </fill>
    </dxf>
    <dxf>
      <font>
        <b/>
        <i val="0"/>
        <strike val="0"/>
        <color indexed="10"/>
      </font>
      <fill>
        <patternFill patternType="none">
          <bgColor indexed="65"/>
        </patternFill>
      </fill>
    </dxf>
    <dxf>
      <fill>
        <patternFill>
          <bgColor indexed="10"/>
        </patternFill>
      </fill>
    </dxf>
    <dxf>
      <fill>
        <patternFill>
          <bgColor indexed="10"/>
        </patternFill>
      </fill>
    </dxf>
    <dxf>
      <font>
        <b/>
        <i val="0"/>
        <color indexed="10"/>
      </font>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strike val="0"/>
        <color indexed="10"/>
      </font>
      <fill>
        <patternFill patternType="none">
          <bgColor indexed="65"/>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ont>
        <b/>
        <i val="0"/>
        <strike val="0"/>
        <color indexed="10"/>
      </font>
      <fill>
        <patternFill patternType="none">
          <bgColor indexed="65"/>
        </patternFill>
      </fill>
    </dxf>
    <dxf>
      <fill>
        <patternFill>
          <bgColor indexed="10"/>
        </patternFill>
      </fill>
    </dxf>
    <dxf>
      <fill>
        <patternFill>
          <bgColor indexed="10"/>
        </patternFill>
      </fill>
    </dxf>
    <dxf>
      <font>
        <b/>
        <i val="0"/>
        <u val="none"/>
        <color auto="1"/>
      </font>
      <fill>
        <patternFill>
          <bgColor indexed="10"/>
        </patternFill>
      </fill>
    </dxf>
    <dxf>
      <font>
        <b/>
        <i val="0"/>
        <color indexed="10"/>
      </font>
    </dxf>
    <dxf>
      <font>
        <b/>
        <i val="0"/>
        <u val="none"/>
        <color auto="1"/>
      </font>
      <fill>
        <patternFill>
          <bgColor indexed="10"/>
        </patternFill>
      </fill>
    </dxf>
    <dxf>
      <fill>
        <patternFill>
          <bgColor indexed="10"/>
        </patternFill>
      </fill>
    </dxf>
    <dxf>
      <font>
        <b/>
        <i val="0"/>
        <color indexed="10"/>
      </font>
    </dxf>
    <dxf>
      <font>
        <b/>
        <i val="0"/>
        <u val="none"/>
        <color auto="1"/>
      </font>
      <fill>
        <patternFill>
          <bgColor indexed="10"/>
        </patternFill>
      </fill>
    </dxf>
    <dxf>
      <fill>
        <patternFill>
          <bgColor indexed="10"/>
        </patternFill>
      </fill>
    </dxf>
    <dxf>
      <fill>
        <patternFill>
          <bgColor indexed="10"/>
        </patternFill>
      </fill>
    </dxf>
    <dxf>
      <font>
        <b/>
        <i val="0"/>
        <color indexed="10"/>
      </font>
    </dxf>
    <dxf>
      <font>
        <b/>
        <i val="0"/>
        <u val="none"/>
        <color auto="1"/>
      </font>
      <fill>
        <patternFill>
          <bgColor indexed="10"/>
        </patternFill>
      </fill>
    </dxf>
    <dxf>
      <fill>
        <patternFill>
          <bgColor indexed="10"/>
        </patternFill>
      </fill>
    </dxf>
    <dxf>
      <fill>
        <patternFill>
          <bgColor indexed="10"/>
        </patternFill>
      </fill>
    </dxf>
    <dxf>
      <font>
        <b/>
        <i val="0"/>
        <color indexed="10"/>
      </font>
    </dxf>
    <dxf>
      <font>
        <b/>
        <i val="0"/>
        <u val="none"/>
        <color auto="1"/>
      </font>
      <fill>
        <patternFill>
          <bgColor indexed="10"/>
        </patternFill>
      </fill>
    </dxf>
    <dxf>
      <fill>
        <patternFill>
          <bgColor indexed="10"/>
        </patternFill>
      </fill>
    </dxf>
    <dxf>
      <font>
        <b/>
        <i val="0"/>
        <color auto="1"/>
      </font>
      <fill>
        <patternFill>
          <bgColor indexed="10"/>
        </patternFill>
      </fill>
    </dxf>
    <dxf>
      <font>
        <color auto="1"/>
      </font>
      <fill>
        <patternFill>
          <bgColor rgb="FFFF0000"/>
        </patternFill>
      </fill>
    </dxf>
    <dxf>
      <font>
        <b/>
        <i val="0"/>
        <color auto="1"/>
      </font>
      <fill>
        <patternFill>
          <bgColor indexed="10"/>
        </patternFill>
      </fill>
    </dxf>
    <dxf>
      <font>
        <color auto="1"/>
      </font>
      <fill>
        <patternFill>
          <bgColor rgb="FFFF0000"/>
        </patternFill>
      </fill>
    </dxf>
    <dxf>
      <font>
        <b/>
        <i val="0"/>
        <color auto="1"/>
      </font>
      <fill>
        <patternFill>
          <bgColor indexed="10"/>
        </patternFill>
      </fill>
    </dxf>
    <dxf>
      <font>
        <color auto="1"/>
      </font>
      <fill>
        <patternFill>
          <bgColor rgb="FFFF0000"/>
        </patternFill>
      </fill>
    </dxf>
    <dxf>
      <font>
        <color auto="1"/>
      </font>
      <fill>
        <patternFill>
          <bgColor rgb="FFFF000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indexed="22"/>
      </font>
      <fill>
        <patternFill>
          <bgColor indexed="60"/>
        </patternFill>
      </fill>
      <border>
        <left style="thin"/>
        <right style="thin"/>
        <top style="thin"/>
        <bottom style="thin"/>
      </border>
    </dxf>
    <dxf>
      <font>
        <b val="0"/>
        <i val="0"/>
        <color indexed="9"/>
      </font>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indexed="10"/>
      </font>
    </dxf>
    <dxf>
      <font>
        <color indexed="9"/>
      </font>
    </dxf>
    <dxf>
      <font>
        <b/>
        <i val="0"/>
        <color indexed="22"/>
      </font>
      <fill>
        <patternFill>
          <bgColor indexed="60"/>
        </patternFill>
      </fill>
    </dxf>
    <dxf>
      <font>
        <b/>
        <i val="0"/>
        <color indexed="9"/>
      </font>
      <fill>
        <patternFill>
          <bgColor indexed="9"/>
        </patternFill>
      </fill>
    </dxf>
    <dxf>
      <font>
        <b/>
        <i val="0"/>
        <color rgb="FFEAEAEA"/>
      </font>
      <fill>
        <patternFill>
          <bgColor rgb="FF9933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104775</xdr:rowOff>
    </xdr:from>
    <xdr:to>
      <xdr:col>3</xdr:col>
      <xdr:colOff>2105025</xdr:colOff>
      <xdr:row>2</xdr:row>
      <xdr:rowOff>885825</xdr:rowOff>
    </xdr:to>
    <xdr:pic>
      <xdr:nvPicPr>
        <xdr:cNvPr id="1" name="Picture 1"/>
        <xdr:cNvPicPr preferRelativeResize="1">
          <a:picLocks noChangeAspect="1"/>
        </xdr:cNvPicPr>
      </xdr:nvPicPr>
      <xdr:blipFill>
        <a:blip r:embed="rId1"/>
        <a:stretch>
          <a:fillRect/>
        </a:stretch>
      </xdr:blipFill>
      <xdr:spPr>
        <a:xfrm>
          <a:off x="266700" y="609600"/>
          <a:ext cx="6172200" cy="781050"/>
        </a:xfrm>
        <a:prstGeom prst="rect">
          <a:avLst/>
        </a:prstGeom>
        <a:noFill/>
        <a:ln w="1" cmpd="sng">
          <a:noFill/>
        </a:ln>
      </xdr:spPr>
    </xdr:pic>
    <xdr:clientData/>
  </xdr:twoCellAnchor>
  <xdr:twoCellAnchor editAs="oneCell">
    <xdr:from>
      <xdr:col>1</xdr:col>
      <xdr:colOff>133350</xdr:colOff>
      <xdr:row>14</xdr:row>
      <xdr:rowOff>57150</xdr:rowOff>
    </xdr:from>
    <xdr:to>
      <xdr:col>2</xdr:col>
      <xdr:colOff>3743325</xdr:colOff>
      <xdr:row>15</xdr:row>
      <xdr:rowOff>123825</xdr:rowOff>
    </xdr:to>
    <xdr:pic>
      <xdr:nvPicPr>
        <xdr:cNvPr id="2" name="cbo_Cty"/>
        <xdr:cNvPicPr preferRelativeResize="1">
          <a:picLocks noChangeAspect="1"/>
        </xdr:cNvPicPr>
      </xdr:nvPicPr>
      <xdr:blipFill>
        <a:blip r:embed="rId2"/>
        <a:stretch>
          <a:fillRect/>
        </a:stretch>
      </xdr:blipFill>
      <xdr:spPr>
        <a:xfrm>
          <a:off x="266700" y="4305300"/>
          <a:ext cx="374332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N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BB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ZB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B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K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I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B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SP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SB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G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KO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 val="Sheet1"/>
    </sheetNames>
    <sheetDataSet>
      <sheetData sheetId="6">
        <row r="138">
          <cell r="AA138">
            <v>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 val="Sheet1"/>
      <sheetName val="Sheet2"/>
    </sheetNames>
    <sheetDataSet>
      <sheetData sheetId="6">
        <row r="138">
          <cell r="AA138">
            <v>839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 val="Sheet1"/>
    </sheetNames>
    <sheetDataSet>
      <sheetData sheetId="6">
        <row r="138">
          <cell r="AA138">
            <v>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8740.248031803329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205.52020649157566</v>
          </cell>
        </row>
      </sheetData>
      <sheetData sheetId="8">
        <row r="56">
          <cell r="AS56">
            <v>540.732925624508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ront"/>
      <sheetName val="Instructions"/>
      <sheetName val="Check"/>
      <sheetName val="Info"/>
      <sheetName val="A1"/>
      <sheetName val="A2"/>
      <sheetName val="A3"/>
      <sheetName val="A4"/>
      <sheetName val="B"/>
      <sheetName val="C"/>
      <sheetName val="E1"/>
      <sheetName val="E2"/>
      <sheetName val="E3"/>
      <sheetName val="E4"/>
    </sheetNames>
    <sheetDataSet>
      <sheetData sheetId="6">
        <row r="138">
          <cell r="AA138">
            <v>1342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6">
    <tabColor indexed="60"/>
    <pageSetUpPr fitToPage="1"/>
  </sheetPr>
  <dimension ref="B2:O57"/>
  <sheetViews>
    <sheetView showGridLines="0" tabSelected="1" zoomScale="85" zoomScaleNormal="85" zoomScalePageLayoutView="0" workbookViewId="0" topLeftCell="A1">
      <selection activeCell="A1" sqref="A1"/>
    </sheetView>
  </sheetViews>
  <sheetFormatPr defaultColWidth="0" defaultRowHeight="12" zeroHeight="1"/>
  <cols>
    <col min="1" max="2" width="1.75390625" style="1" customWidth="1"/>
    <col min="3" max="3" width="53.375" style="1" customWidth="1"/>
    <col min="4" max="4" width="44.125" style="1" customWidth="1"/>
    <col min="5" max="5" width="1.75390625" style="1" customWidth="1"/>
    <col min="6" max="6" width="3.375" style="1" customWidth="1"/>
    <col min="7" max="7" width="1.12109375" style="1" customWidth="1"/>
    <col min="8" max="13" width="9.125" style="1" hidden="1" customWidth="1"/>
    <col min="14" max="14" width="14.875" style="1" hidden="1" customWidth="1"/>
    <col min="15" max="15" width="24.625" style="1" hidden="1" customWidth="1"/>
    <col min="16" max="23" width="7.00390625" style="1" hidden="1" customWidth="1"/>
    <col min="24" max="254" width="9.125" style="1" hidden="1" customWidth="1"/>
    <col min="255" max="16384" width="0" style="1" hidden="1" customWidth="1"/>
  </cols>
  <sheetData>
    <row r="1" ht="19.5" customHeight="1"/>
    <row r="2" spans="2:15" ht="20.25">
      <c r="B2" s="118" t="s">
        <v>78</v>
      </c>
      <c r="C2" s="117"/>
      <c r="D2" s="107"/>
      <c r="E2" s="98"/>
      <c r="N2" s="172" t="s">
        <v>29</v>
      </c>
      <c r="O2" s="172" t="s">
        <v>30</v>
      </c>
    </row>
    <row r="3" spans="2:15" ht="79.5" customHeight="1">
      <c r="B3" s="92"/>
      <c r="C3" s="2"/>
      <c r="D3" s="2"/>
      <c r="E3" s="91"/>
      <c r="N3" s="166"/>
      <c r="O3" s="167" t="s">
        <v>50</v>
      </c>
    </row>
    <row r="4" spans="2:15" ht="48" customHeight="1">
      <c r="B4" s="178" t="s">
        <v>48</v>
      </c>
      <c r="C4" s="179"/>
      <c r="D4" s="179"/>
      <c r="E4" s="99"/>
      <c r="N4" s="166" t="s">
        <v>161</v>
      </c>
      <c r="O4" s="167" t="s">
        <v>162</v>
      </c>
    </row>
    <row r="5" spans="2:15" ht="9" customHeight="1">
      <c r="B5" s="93"/>
      <c r="C5" s="2"/>
      <c r="D5" s="2"/>
      <c r="E5" s="91"/>
      <c r="N5" s="164" t="s">
        <v>163</v>
      </c>
      <c r="O5" s="165" t="s">
        <v>164</v>
      </c>
    </row>
    <row r="6" spans="2:15" ht="15.75">
      <c r="B6" s="180" t="s">
        <v>160</v>
      </c>
      <c r="C6" s="174"/>
      <c r="D6" s="174"/>
      <c r="E6" s="100"/>
      <c r="N6" s="164" t="s">
        <v>165</v>
      </c>
      <c r="O6" s="168" t="s">
        <v>233</v>
      </c>
    </row>
    <row r="7" spans="2:15" ht="15.75">
      <c r="B7" s="180" t="s">
        <v>128</v>
      </c>
      <c r="C7" s="174"/>
      <c r="D7" s="174"/>
      <c r="E7" s="100"/>
      <c r="N7" s="164" t="s">
        <v>166</v>
      </c>
      <c r="O7" s="165" t="s">
        <v>167</v>
      </c>
    </row>
    <row r="8" spans="2:15" ht="15.75">
      <c r="B8" s="180" t="s">
        <v>159</v>
      </c>
      <c r="C8" s="174"/>
      <c r="D8" s="174"/>
      <c r="E8" s="100"/>
      <c r="N8" s="164" t="s">
        <v>31</v>
      </c>
      <c r="O8" s="168" t="s">
        <v>234</v>
      </c>
    </row>
    <row r="9" spans="2:15" ht="16.5" customHeight="1">
      <c r="B9" s="93"/>
      <c r="C9" s="2"/>
      <c r="D9" s="2"/>
      <c r="E9" s="91"/>
      <c r="N9" s="164" t="s">
        <v>32</v>
      </c>
      <c r="O9" s="165" t="s">
        <v>43</v>
      </c>
    </row>
    <row r="10" spans="2:15" ht="20.25">
      <c r="B10" s="175" t="s">
        <v>139</v>
      </c>
      <c r="C10" s="176"/>
      <c r="D10" s="176"/>
      <c r="E10" s="101"/>
      <c r="N10" s="164" t="s">
        <v>57</v>
      </c>
      <c r="O10" s="169" t="s">
        <v>52</v>
      </c>
    </row>
    <row r="11" spans="2:15" ht="15.75" customHeight="1">
      <c r="B11" s="177" t="s">
        <v>249</v>
      </c>
      <c r="C11" s="183"/>
      <c r="D11" s="183"/>
      <c r="E11" s="102"/>
      <c r="N11" s="164" t="s">
        <v>33</v>
      </c>
      <c r="O11" s="165" t="s">
        <v>44</v>
      </c>
    </row>
    <row r="12" spans="2:15" ht="23.25" customHeight="1">
      <c r="B12" s="181"/>
      <c r="C12" s="182"/>
      <c r="D12" s="182"/>
      <c r="E12" s="103"/>
      <c r="N12" s="164" t="s">
        <v>34</v>
      </c>
      <c r="O12" s="165" t="s">
        <v>45</v>
      </c>
    </row>
    <row r="13" spans="2:15" ht="22.5" customHeight="1">
      <c r="B13" s="93"/>
      <c r="C13" s="2"/>
      <c r="D13" s="2"/>
      <c r="E13" s="91"/>
      <c r="N13" s="164" t="s">
        <v>35</v>
      </c>
      <c r="O13" s="165" t="s">
        <v>46</v>
      </c>
    </row>
    <row r="14" spans="2:15" ht="12.75">
      <c r="B14" s="108"/>
      <c r="C14" s="90"/>
      <c r="D14" s="90"/>
      <c r="E14" s="109"/>
      <c r="N14" s="164" t="s">
        <v>223</v>
      </c>
      <c r="O14" s="165" t="s">
        <v>224</v>
      </c>
    </row>
    <row r="15" spans="2:15" ht="19.5" customHeight="1">
      <c r="B15" s="93"/>
      <c r="C15" s="95"/>
      <c r="D15" s="96" t="s">
        <v>51</v>
      </c>
      <c r="E15" s="104"/>
      <c r="N15" s="164" t="s">
        <v>36</v>
      </c>
      <c r="O15" s="165" t="s">
        <v>47</v>
      </c>
    </row>
    <row r="16" spans="2:15" ht="12.75">
      <c r="B16" s="94"/>
      <c r="C16" s="3"/>
      <c r="D16" s="105"/>
      <c r="E16" s="106"/>
      <c r="N16" s="164" t="s">
        <v>37</v>
      </c>
      <c r="O16" s="165" t="s">
        <v>48</v>
      </c>
    </row>
    <row r="17" spans="14:15" ht="12.75">
      <c r="N17" s="164" t="s">
        <v>38</v>
      </c>
      <c r="O17" s="165" t="s">
        <v>49</v>
      </c>
    </row>
    <row r="18" spans="14:15" ht="12.75" hidden="1">
      <c r="N18" s="164" t="s">
        <v>39</v>
      </c>
      <c r="O18" s="165" t="s">
        <v>246</v>
      </c>
    </row>
    <row r="19" spans="14:15" ht="12.75" hidden="1">
      <c r="N19" s="164" t="s">
        <v>40</v>
      </c>
      <c r="O19" s="168" t="s">
        <v>235</v>
      </c>
    </row>
    <row r="20" spans="14:15" ht="12.75" hidden="1">
      <c r="N20" s="164" t="s">
        <v>41</v>
      </c>
      <c r="O20" s="168" t="s">
        <v>236</v>
      </c>
    </row>
    <row r="21" spans="14:15" ht="12.75" hidden="1">
      <c r="N21" s="164" t="s">
        <v>42</v>
      </c>
      <c r="O21" s="168" t="s">
        <v>237</v>
      </c>
    </row>
    <row r="22" spans="14:15" ht="12.75" hidden="1">
      <c r="N22" s="164" t="s">
        <v>168</v>
      </c>
      <c r="O22" s="168" t="s">
        <v>238</v>
      </c>
    </row>
    <row r="23" spans="14:15" ht="12.75" hidden="1">
      <c r="N23" s="164" t="s">
        <v>169</v>
      </c>
      <c r="O23" s="165" t="s">
        <v>170</v>
      </c>
    </row>
    <row r="24" spans="14:15" ht="12.75" hidden="1">
      <c r="N24" s="164" t="s">
        <v>171</v>
      </c>
      <c r="O24" s="165" t="s">
        <v>172</v>
      </c>
    </row>
    <row r="25" spans="14:15" ht="12.75" hidden="1">
      <c r="N25" s="164" t="s">
        <v>173</v>
      </c>
      <c r="O25" s="165" t="s">
        <v>174</v>
      </c>
    </row>
    <row r="26" spans="14:15" ht="12.75" hidden="1">
      <c r="N26" s="164" t="s">
        <v>175</v>
      </c>
      <c r="O26" s="165" t="s">
        <v>176</v>
      </c>
    </row>
    <row r="27" spans="14:15" ht="12.75" hidden="1">
      <c r="N27" s="164" t="s">
        <v>177</v>
      </c>
      <c r="O27" s="168" t="s">
        <v>239</v>
      </c>
    </row>
    <row r="28" spans="14:15" ht="12.75" hidden="1">
      <c r="N28" s="164" t="s">
        <v>178</v>
      </c>
      <c r="O28" s="165" t="s">
        <v>179</v>
      </c>
    </row>
    <row r="29" spans="14:15" ht="12.75" hidden="1">
      <c r="N29" s="164" t="s">
        <v>180</v>
      </c>
      <c r="O29" s="168" t="s">
        <v>240</v>
      </c>
    </row>
    <row r="30" spans="14:15" ht="12.75" hidden="1">
      <c r="N30" s="164" t="s">
        <v>181</v>
      </c>
      <c r="O30" s="165" t="s">
        <v>182</v>
      </c>
    </row>
    <row r="31" spans="14:15" ht="12.75" hidden="1">
      <c r="N31" s="164" t="s">
        <v>183</v>
      </c>
      <c r="O31" s="165" t="s">
        <v>184</v>
      </c>
    </row>
    <row r="32" spans="14:15" ht="12.75" hidden="1">
      <c r="N32" s="164" t="s">
        <v>185</v>
      </c>
      <c r="O32" s="165" t="s">
        <v>186</v>
      </c>
    </row>
    <row r="33" spans="14:15" ht="12.75" hidden="1">
      <c r="N33" s="164" t="s">
        <v>187</v>
      </c>
      <c r="O33" s="165" t="s">
        <v>188</v>
      </c>
    </row>
    <row r="34" spans="14:15" ht="12.75" hidden="1">
      <c r="N34" s="164" t="s">
        <v>189</v>
      </c>
      <c r="O34" s="168" t="s">
        <v>241</v>
      </c>
    </row>
    <row r="35" spans="14:15" ht="12.75" hidden="1">
      <c r="N35" s="164" t="s">
        <v>190</v>
      </c>
      <c r="O35" s="165" t="s">
        <v>191</v>
      </c>
    </row>
    <row r="36" spans="14:15" ht="12.75" hidden="1">
      <c r="N36" s="164" t="s">
        <v>192</v>
      </c>
      <c r="O36" s="165" t="s">
        <v>193</v>
      </c>
    </row>
    <row r="37" spans="14:15" ht="12.75" hidden="1">
      <c r="N37" s="164" t="s">
        <v>194</v>
      </c>
      <c r="O37" s="168" t="s">
        <v>242</v>
      </c>
    </row>
    <row r="38" spans="14:15" ht="12.75" hidden="1">
      <c r="N38" s="164" t="s">
        <v>195</v>
      </c>
      <c r="O38" s="165" t="s">
        <v>196</v>
      </c>
    </row>
    <row r="39" spans="14:15" ht="12.75" hidden="1">
      <c r="N39" s="164" t="s">
        <v>197</v>
      </c>
      <c r="O39" s="165" t="s">
        <v>198</v>
      </c>
    </row>
    <row r="40" spans="14:15" ht="12.75" hidden="1">
      <c r="N40" s="164" t="s">
        <v>199</v>
      </c>
      <c r="O40" s="165" t="s">
        <v>200</v>
      </c>
    </row>
    <row r="41" spans="14:15" ht="12.75" hidden="1">
      <c r="N41" s="164" t="s">
        <v>201</v>
      </c>
      <c r="O41" s="165" t="s">
        <v>202</v>
      </c>
    </row>
    <row r="42" spans="14:15" ht="12.75" hidden="1">
      <c r="N42" s="164" t="s">
        <v>203</v>
      </c>
      <c r="O42" s="165" t="s">
        <v>204</v>
      </c>
    </row>
    <row r="43" spans="14:15" ht="12.75" hidden="1">
      <c r="N43" s="164" t="s">
        <v>205</v>
      </c>
      <c r="O43" s="168" t="s">
        <v>243</v>
      </c>
    </row>
    <row r="44" spans="14:15" ht="12.75" hidden="1">
      <c r="N44" s="164" t="s">
        <v>206</v>
      </c>
      <c r="O44" s="165" t="s">
        <v>207</v>
      </c>
    </row>
    <row r="45" spans="14:15" ht="12.75" hidden="1">
      <c r="N45" s="164" t="s">
        <v>208</v>
      </c>
      <c r="O45" s="165" t="s">
        <v>209</v>
      </c>
    </row>
    <row r="46" spans="14:15" ht="12.75" hidden="1">
      <c r="N46" s="164" t="s">
        <v>210</v>
      </c>
      <c r="O46" s="165" t="s">
        <v>211</v>
      </c>
    </row>
    <row r="47" spans="14:15" ht="12.75" hidden="1">
      <c r="N47" s="164" t="s">
        <v>212</v>
      </c>
      <c r="O47" s="165" t="s">
        <v>213</v>
      </c>
    </row>
    <row r="48" spans="14:15" ht="12.75" hidden="1">
      <c r="N48" s="164" t="s">
        <v>214</v>
      </c>
      <c r="O48" s="165" t="s">
        <v>247</v>
      </c>
    </row>
    <row r="49" spans="14:15" ht="12.75" hidden="1">
      <c r="N49" s="164" t="s">
        <v>215</v>
      </c>
      <c r="O49" s="168" t="s">
        <v>244</v>
      </c>
    </row>
    <row r="50" spans="14:15" ht="12.75" hidden="1">
      <c r="N50" s="164" t="s">
        <v>216</v>
      </c>
      <c r="O50" s="165" t="s">
        <v>217</v>
      </c>
    </row>
    <row r="51" spans="14:15" ht="12.75" hidden="1">
      <c r="N51" s="164" t="s">
        <v>218</v>
      </c>
      <c r="O51" s="168" t="s">
        <v>245</v>
      </c>
    </row>
    <row r="52" spans="14:15" ht="12.75" hidden="1">
      <c r="N52" s="164" t="s">
        <v>219</v>
      </c>
      <c r="O52" s="165" t="s">
        <v>220</v>
      </c>
    </row>
    <row r="53" spans="14:15" ht="12.75" hidden="1">
      <c r="N53" s="164" t="s">
        <v>221</v>
      </c>
      <c r="O53" s="165" t="s">
        <v>222</v>
      </c>
    </row>
    <row r="54" spans="14:15" ht="12.75" hidden="1">
      <c r="N54" s="164" t="s">
        <v>225</v>
      </c>
      <c r="O54" s="165" t="s">
        <v>226</v>
      </c>
    </row>
    <row r="55" spans="14:15" ht="12.75" hidden="1">
      <c r="N55" s="164" t="s">
        <v>227</v>
      </c>
      <c r="O55" s="165" t="s">
        <v>228</v>
      </c>
    </row>
    <row r="56" spans="14:15" ht="12.75" hidden="1">
      <c r="N56" s="164" t="s">
        <v>229</v>
      </c>
      <c r="O56" s="165" t="s">
        <v>230</v>
      </c>
    </row>
    <row r="57" spans="14:15" ht="12.75" hidden="1">
      <c r="N57" s="170" t="s">
        <v>231</v>
      </c>
      <c r="O57" s="171" t="s">
        <v>232</v>
      </c>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7">
    <mergeCell ref="B12:D12"/>
    <mergeCell ref="B4:D4"/>
    <mergeCell ref="B6:D6"/>
    <mergeCell ref="B10:D10"/>
    <mergeCell ref="B11:D11"/>
    <mergeCell ref="B7:D7"/>
    <mergeCell ref="B8:D8"/>
  </mergeCells>
  <conditionalFormatting sqref="B4:E4">
    <cfRule type="expression" priority="1" dxfId="97" stopIfTrue="1">
      <formula>$B$4=""</formula>
    </cfRule>
    <cfRule type="expression" priority="2" dxfId="96" stopIfTrue="1">
      <formula>$B$4&lt;&gt;"&lt; REPORTING COUNTRY &gt;"</formula>
    </cfRule>
    <cfRule type="expression" priority="3" dxfId="78" stopIfTrue="1">
      <formula>$B$4="&lt; REPORTING COUNTRY &gt;"</formula>
    </cfRule>
  </conditionalFormatting>
  <printOptions/>
  <pageMargins left="0.75" right="0.75" top="1" bottom="1" header="0.5" footer="0.5"/>
  <pageSetup fitToHeight="1" fitToWidth="1" horizontalDpi="600" verticalDpi="600" orientation="portrait" paperSize="8" r:id="rId2"/>
  <headerFooter alignWithMargins="0">
    <oddFooter>&amp;R2013 Triennial Central Bank Survey</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AB76"/>
  <sheetViews>
    <sheetView showGridLines="0" zoomScalePageLayoutView="0" workbookViewId="0" topLeftCell="A1">
      <selection activeCell="D24" sqref="D24:D25"/>
    </sheetView>
  </sheetViews>
  <sheetFormatPr defaultColWidth="0" defaultRowHeight="12"/>
  <cols>
    <col min="1" max="1" width="2.125" style="114" customWidth="1"/>
    <col min="2" max="2" width="94.875" style="19" customWidth="1"/>
    <col min="3" max="3" width="2.375" style="19" customWidth="1"/>
    <col min="4" max="8" width="15.75390625" style="19" customWidth="1"/>
    <col min="9" max="9" width="13.875" style="19" customWidth="1"/>
    <col min="10" max="10" width="12.00390625" style="23" customWidth="1"/>
    <col min="11" max="11" width="3.875" style="160" customWidth="1"/>
    <col min="12" max="12" width="74.00390625" style="152" bestFit="1" customWidth="1"/>
    <col min="13" max="13" width="3.75390625" style="19" customWidth="1"/>
    <col min="14" max="16384" width="11.375" style="19" hidden="1" customWidth="1"/>
  </cols>
  <sheetData>
    <row r="1" spans="2:9" ht="19.5" customHeight="1">
      <c r="B1" s="21"/>
      <c r="I1" s="97"/>
    </row>
    <row r="2" spans="1:28" s="9" customFormat="1" ht="19.5" customHeight="1">
      <c r="A2" s="49"/>
      <c r="B2" s="194" t="s">
        <v>146</v>
      </c>
      <c r="C2" s="194"/>
      <c r="D2" s="194"/>
      <c r="E2" s="194"/>
      <c r="F2" s="194"/>
      <c r="G2" s="194"/>
      <c r="H2" s="194"/>
      <c r="I2" s="194"/>
      <c r="J2" s="18"/>
      <c r="K2" s="158"/>
      <c r="L2" s="153"/>
      <c r="M2" s="4"/>
      <c r="N2" s="4"/>
      <c r="O2" s="17"/>
      <c r="P2" s="14"/>
      <c r="Q2" s="14"/>
      <c r="R2" s="14"/>
      <c r="S2" s="15"/>
      <c r="T2" s="15"/>
      <c r="U2" s="15"/>
      <c r="V2" s="15"/>
      <c r="W2" s="15"/>
      <c r="X2" s="15"/>
      <c r="Y2" s="15"/>
      <c r="Z2" s="16"/>
      <c r="AA2" s="8"/>
      <c r="AB2" s="8"/>
    </row>
    <row r="3" spans="2:11" ht="19.5" customHeight="1">
      <c r="B3" s="195" t="s">
        <v>267</v>
      </c>
      <c r="C3" s="195"/>
      <c r="D3" s="195"/>
      <c r="E3" s="195"/>
      <c r="F3" s="195"/>
      <c r="G3" s="195"/>
      <c r="H3" s="195"/>
      <c r="I3" s="195"/>
      <c r="J3" s="22"/>
      <c r="K3" s="162"/>
    </row>
    <row r="4" spans="2:11" ht="19.5" customHeight="1">
      <c r="B4" s="196" t="s">
        <v>140</v>
      </c>
      <c r="C4" s="197"/>
      <c r="D4" s="197"/>
      <c r="E4" s="197"/>
      <c r="F4" s="197"/>
      <c r="G4" s="197"/>
      <c r="H4" s="197"/>
      <c r="I4" s="197"/>
      <c r="J4" s="22"/>
      <c r="K4" s="162"/>
    </row>
    <row r="5" spans="2:11" ht="19.5" customHeight="1">
      <c r="B5" s="47"/>
      <c r="C5" s="47"/>
      <c r="D5" s="47"/>
      <c r="E5" s="47"/>
      <c r="F5" s="47"/>
      <c r="G5" s="47"/>
      <c r="H5" s="47"/>
      <c r="I5" s="47"/>
      <c r="J5" s="22"/>
      <c r="K5" s="162"/>
    </row>
    <row r="6" spans="1:28" s="9" customFormat="1" ht="39.75" customHeight="1">
      <c r="A6" s="49"/>
      <c r="C6" s="11"/>
      <c r="D6" s="7"/>
      <c r="E6" s="7"/>
      <c r="F6" s="7"/>
      <c r="G6" s="7"/>
      <c r="H6" s="7"/>
      <c r="I6" s="7"/>
      <c r="J6" s="10"/>
      <c r="K6" s="163"/>
      <c r="L6" s="154"/>
      <c r="M6" s="7"/>
      <c r="N6" s="7"/>
      <c r="O6" s="13"/>
      <c r="P6" s="13"/>
      <c r="Q6" s="13"/>
      <c r="R6" s="13"/>
      <c r="S6" s="13"/>
      <c r="T6" s="13"/>
      <c r="U6" s="13"/>
      <c r="V6" s="13"/>
      <c r="W6" s="13"/>
      <c r="X6" s="13"/>
      <c r="Y6" s="8"/>
      <c r="Z6" s="12"/>
      <c r="AA6" s="8"/>
      <c r="AB6" s="8"/>
    </row>
    <row r="7" spans="2:9" ht="44.25" customHeight="1">
      <c r="B7" s="198" t="str">
        <f>Front!B4</f>
        <v>CZECH REPUBLIC</v>
      </c>
      <c r="C7" s="198"/>
      <c r="D7" s="198"/>
      <c r="E7" s="198"/>
      <c r="F7" s="198"/>
      <c r="G7" s="198"/>
      <c r="H7" s="198"/>
      <c r="I7" s="198"/>
    </row>
    <row r="8" spans="2:12" ht="19.5" customHeight="1">
      <c r="B8" s="23" t="s">
        <v>93</v>
      </c>
      <c r="C8" s="24"/>
      <c r="D8" s="24"/>
      <c r="E8" s="24"/>
      <c r="F8" s="24"/>
      <c r="G8" s="24"/>
      <c r="H8" s="24"/>
      <c r="I8" s="25"/>
      <c r="L8" s="155"/>
    </row>
    <row r="9" spans="2:12" ht="12.75">
      <c r="B9" s="23"/>
      <c r="C9" s="23"/>
      <c r="D9" s="23"/>
      <c r="E9" s="26"/>
      <c r="F9" s="26"/>
      <c r="G9" s="26"/>
      <c r="H9" s="26"/>
      <c r="I9" s="23"/>
      <c r="L9" s="155"/>
    </row>
    <row r="10" spans="2:12" ht="12.75">
      <c r="B10" s="23"/>
      <c r="C10" s="23"/>
      <c r="D10" s="23"/>
      <c r="E10" s="26"/>
      <c r="F10" s="26"/>
      <c r="G10" s="26"/>
      <c r="H10" s="26"/>
      <c r="I10" s="23"/>
      <c r="L10" s="155"/>
    </row>
    <row r="11" spans="2:12" ht="36.75" customHeight="1">
      <c r="B11" s="27" t="s">
        <v>262</v>
      </c>
      <c r="C11" s="27"/>
      <c r="D11" s="82" t="s">
        <v>248</v>
      </c>
      <c r="E11" s="83">
        <v>21</v>
      </c>
      <c r="F11" s="28"/>
      <c r="G11" s="28"/>
      <c r="H11" s="28"/>
      <c r="I11" s="29"/>
      <c r="L11" s="5" t="s">
        <v>12</v>
      </c>
    </row>
    <row r="12" spans="2:12" ht="34.5" customHeight="1">
      <c r="B12" s="30"/>
      <c r="C12" s="30"/>
      <c r="D12" s="30"/>
      <c r="E12" s="30"/>
      <c r="F12" s="30"/>
      <c r="G12" s="30"/>
      <c r="H12" s="30"/>
      <c r="I12" s="23"/>
      <c r="L12" s="155"/>
    </row>
    <row r="13" spans="2:12" ht="34.5" customHeight="1">
      <c r="B13" s="31" t="s">
        <v>263</v>
      </c>
      <c r="C13" s="27"/>
      <c r="D13" s="30"/>
      <c r="E13" s="84" t="s">
        <v>268</v>
      </c>
      <c r="F13" s="32"/>
      <c r="G13" s="30"/>
      <c r="H13" s="30"/>
      <c r="I13" s="23"/>
      <c r="L13" s="155"/>
    </row>
    <row r="14" spans="2:12" ht="24.75" customHeight="1">
      <c r="B14" s="33" t="s">
        <v>269</v>
      </c>
      <c r="C14" s="34"/>
      <c r="D14" s="30"/>
      <c r="E14" s="85">
        <v>11</v>
      </c>
      <c r="F14" s="35"/>
      <c r="G14" s="30"/>
      <c r="H14" s="30"/>
      <c r="I14" s="23"/>
      <c r="L14" s="5" t="s">
        <v>12</v>
      </c>
    </row>
    <row r="15" spans="2:12" ht="24.75" customHeight="1">
      <c r="B15" s="36" t="s">
        <v>317</v>
      </c>
      <c r="C15" s="34"/>
      <c r="D15" s="30"/>
      <c r="E15" s="112">
        <v>95</v>
      </c>
      <c r="F15" s="110" t="s">
        <v>304</v>
      </c>
      <c r="G15" s="30"/>
      <c r="H15" s="30"/>
      <c r="I15" s="23"/>
      <c r="L15" s="6" t="s">
        <v>14</v>
      </c>
    </row>
    <row r="16" spans="2:12" ht="24.75" customHeight="1">
      <c r="B16" s="37" t="s">
        <v>22</v>
      </c>
      <c r="C16" s="34"/>
      <c r="D16" s="30"/>
      <c r="E16" s="86">
        <v>5</v>
      </c>
      <c r="F16" s="35"/>
      <c r="G16" s="30"/>
      <c r="H16" s="30"/>
      <c r="I16" s="23"/>
      <c r="L16" s="5" t="s">
        <v>12</v>
      </c>
    </row>
    <row r="17" spans="2:12" ht="34.5" customHeight="1">
      <c r="B17" s="30"/>
      <c r="C17" s="30"/>
      <c r="D17" s="30"/>
      <c r="E17" s="30"/>
      <c r="F17" s="30"/>
      <c r="G17" s="30"/>
      <c r="H17" s="30"/>
      <c r="I17" s="23"/>
      <c r="L17" s="155"/>
    </row>
    <row r="18" spans="2:12" ht="39" customHeight="1">
      <c r="B18" s="31" t="s">
        <v>264</v>
      </c>
      <c r="C18" s="27"/>
      <c r="D18" s="30"/>
      <c r="E18" s="84" t="s">
        <v>268</v>
      </c>
      <c r="F18" s="32"/>
      <c r="G18" s="30"/>
      <c r="H18" s="30"/>
      <c r="I18" s="23"/>
      <c r="L18" s="156"/>
    </row>
    <row r="19" spans="2:12" ht="24.75" customHeight="1">
      <c r="B19" s="38" t="s">
        <v>318</v>
      </c>
      <c r="C19" s="30"/>
      <c r="D19" s="30"/>
      <c r="E19" s="85">
        <v>2</v>
      </c>
      <c r="F19" s="111" t="s">
        <v>303</v>
      </c>
      <c r="G19" s="30"/>
      <c r="H19" s="30"/>
      <c r="I19" s="23"/>
      <c r="L19" s="6" t="s">
        <v>13</v>
      </c>
    </row>
    <row r="20" spans="2:12" ht="24.75" customHeight="1">
      <c r="B20" s="40" t="s">
        <v>319</v>
      </c>
      <c r="C20" s="41"/>
      <c r="D20" s="30"/>
      <c r="E20" s="113">
        <v>2</v>
      </c>
      <c r="F20" s="111" t="s">
        <v>305</v>
      </c>
      <c r="G20" s="30"/>
      <c r="H20" s="30"/>
      <c r="I20" s="23"/>
      <c r="L20" s="6" t="s">
        <v>13</v>
      </c>
    </row>
    <row r="21" spans="2:12" ht="34.5" customHeight="1">
      <c r="B21" s="30"/>
      <c r="C21" s="30"/>
      <c r="D21" s="30"/>
      <c r="E21" s="30"/>
      <c r="F21" s="30"/>
      <c r="G21" s="30"/>
      <c r="H21" s="30"/>
      <c r="I21" s="23"/>
      <c r="L21" s="155"/>
    </row>
    <row r="22" spans="2:12" ht="15">
      <c r="B22" s="31" t="s">
        <v>265</v>
      </c>
      <c r="C22" s="27"/>
      <c r="D22" s="30"/>
      <c r="E22" s="30"/>
      <c r="F22" s="30"/>
      <c r="G22" s="30"/>
      <c r="H22" s="30"/>
      <c r="I22" s="23"/>
      <c r="L22" s="155"/>
    </row>
    <row r="23" spans="2:12" ht="19.5" customHeight="1">
      <c r="B23" s="42" t="s">
        <v>23</v>
      </c>
      <c r="C23" s="30"/>
      <c r="D23" s="30"/>
      <c r="E23" s="30"/>
      <c r="F23" s="30"/>
      <c r="G23" s="30"/>
      <c r="H23" s="30"/>
      <c r="I23" s="23"/>
      <c r="L23" s="155"/>
    </row>
    <row r="24" spans="2:12" ht="20.25" customHeight="1">
      <c r="B24" s="190"/>
      <c r="C24" s="191"/>
      <c r="D24" s="185" t="s">
        <v>321</v>
      </c>
      <c r="E24" s="187" t="s">
        <v>320</v>
      </c>
      <c r="F24" s="188"/>
      <c r="G24" s="188"/>
      <c r="H24" s="189"/>
      <c r="I24" s="23"/>
      <c r="L24" s="155"/>
    </row>
    <row r="25" spans="2:12" ht="42.75">
      <c r="B25" s="192"/>
      <c r="C25" s="193"/>
      <c r="D25" s="186"/>
      <c r="E25" s="82" t="s">
        <v>24</v>
      </c>
      <c r="F25" s="87" t="s">
        <v>25</v>
      </c>
      <c r="G25" s="82" t="s">
        <v>26</v>
      </c>
      <c r="H25" s="88" t="s">
        <v>27</v>
      </c>
      <c r="I25" s="23"/>
      <c r="L25" s="155"/>
    </row>
    <row r="26" spans="2:12" ht="49.5" customHeight="1">
      <c r="B26" s="184" t="s">
        <v>75</v>
      </c>
      <c r="C26" s="184"/>
      <c r="D26" s="89">
        <f>310+373</f>
        <v>683</v>
      </c>
      <c r="E26" s="89">
        <v>0</v>
      </c>
      <c r="F26" s="89">
        <v>0</v>
      </c>
      <c r="G26" s="89">
        <v>46</v>
      </c>
      <c r="H26" s="89">
        <v>0</v>
      </c>
      <c r="I26" s="23"/>
      <c r="L26" s="5" t="s">
        <v>12</v>
      </c>
    </row>
    <row r="27" spans="2:12" ht="19.5" customHeight="1">
      <c r="B27" s="39" t="s">
        <v>298</v>
      </c>
      <c r="C27" s="43"/>
      <c r="D27" s="26"/>
      <c r="E27" s="26"/>
      <c r="F27" s="26"/>
      <c r="G27" s="26"/>
      <c r="H27" s="26"/>
      <c r="I27" s="23"/>
      <c r="L27" s="157"/>
    </row>
    <row r="28" spans="2:12" ht="16.5">
      <c r="B28" s="44" t="s">
        <v>275</v>
      </c>
      <c r="C28" s="45"/>
      <c r="D28" s="26"/>
      <c r="E28" s="26"/>
      <c r="F28" s="26"/>
      <c r="G28" s="26"/>
      <c r="H28" s="26"/>
      <c r="I28" s="23"/>
      <c r="L28" s="157"/>
    </row>
    <row r="29" spans="2:12" ht="14.25">
      <c r="B29" s="30" t="s">
        <v>28</v>
      </c>
      <c r="C29" s="46"/>
      <c r="D29" s="26"/>
      <c r="E29" s="26"/>
      <c r="F29" s="26"/>
      <c r="G29" s="26"/>
      <c r="H29" s="26"/>
      <c r="I29" s="23"/>
      <c r="L29" s="157"/>
    </row>
    <row r="30" spans="2:12" ht="34.5" customHeight="1">
      <c r="B30" s="386"/>
      <c r="C30" s="386"/>
      <c r="D30" s="386"/>
      <c r="E30" s="386"/>
      <c r="F30" s="386"/>
      <c r="G30" s="386"/>
      <c r="H30" s="386"/>
      <c r="I30" s="387"/>
      <c r="J30" s="387"/>
      <c r="L30" s="155"/>
    </row>
    <row r="31" spans="2:12" ht="57">
      <c r="B31" s="388" t="s">
        <v>299</v>
      </c>
      <c r="C31" s="389"/>
      <c r="D31" s="390" t="s">
        <v>326</v>
      </c>
      <c r="E31" s="390" t="s">
        <v>10</v>
      </c>
      <c r="F31" s="390" t="s">
        <v>11</v>
      </c>
      <c r="G31" s="390" t="s">
        <v>271</v>
      </c>
      <c r="H31" s="390" t="s">
        <v>76</v>
      </c>
      <c r="I31" s="387"/>
      <c r="J31" s="387"/>
      <c r="L31" s="6"/>
    </row>
    <row r="32" spans="2:12" ht="24.75" customHeight="1">
      <c r="B32" s="391" t="s">
        <v>325</v>
      </c>
      <c r="C32" s="392"/>
      <c r="D32" s="393">
        <v>6</v>
      </c>
      <c r="E32" s="393">
        <v>1</v>
      </c>
      <c r="F32" s="393">
        <v>3</v>
      </c>
      <c r="G32" s="393">
        <v>7</v>
      </c>
      <c r="H32" s="393">
        <v>0</v>
      </c>
      <c r="I32" s="114"/>
      <c r="J32" s="394"/>
      <c r="L32" s="5" t="s">
        <v>12</v>
      </c>
    </row>
    <row r="33" spans="2:12" ht="24.75" customHeight="1">
      <c r="B33" s="395" t="s">
        <v>302</v>
      </c>
      <c r="C33" s="392"/>
      <c r="D33" s="393">
        <v>2</v>
      </c>
      <c r="E33" s="393">
        <v>4</v>
      </c>
      <c r="F33" s="393">
        <v>4</v>
      </c>
      <c r="G33" s="393">
        <v>4</v>
      </c>
      <c r="H33" s="393">
        <v>0</v>
      </c>
      <c r="I33" s="396"/>
      <c r="J33" s="394"/>
      <c r="L33" s="5" t="s">
        <v>12</v>
      </c>
    </row>
    <row r="34" spans="2:12" ht="24.75" customHeight="1">
      <c r="B34" s="395" t="s">
        <v>301</v>
      </c>
      <c r="C34" s="392"/>
      <c r="D34" s="393">
        <v>3</v>
      </c>
      <c r="E34" s="393">
        <v>6</v>
      </c>
      <c r="F34" s="393">
        <v>4</v>
      </c>
      <c r="G34" s="393">
        <v>0</v>
      </c>
      <c r="H34" s="393">
        <v>11</v>
      </c>
      <c r="I34" s="396"/>
      <c r="J34" s="394"/>
      <c r="L34" s="5" t="s">
        <v>12</v>
      </c>
    </row>
    <row r="35" spans="2:12" ht="24.75" customHeight="1">
      <c r="B35" s="397" t="s">
        <v>300</v>
      </c>
      <c r="C35" s="392"/>
      <c r="D35" s="398">
        <v>99</v>
      </c>
      <c r="E35" s="398">
        <v>65</v>
      </c>
      <c r="F35" s="398">
        <v>65</v>
      </c>
      <c r="G35" s="398">
        <v>75</v>
      </c>
      <c r="H35" s="398">
        <v>100</v>
      </c>
      <c r="I35" s="399" t="s">
        <v>292</v>
      </c>
      <c r="J35" s="399"/>
      <c r="L35" s="173" t="s">
        <v>14</v>
      </c>
    </row>
    <row r="36" spans="2:12" ht="34.5" customHeight="1">
      <c r="B36" s="386"/>
      <c r="C36" s="386"/>
      <c r="D36" s="386"/>
      <c r="E36" s="386"/>
      <c r="F36" s="386"/>
      <c r="G36" s="400"/>
      <c r="H36" s="394"/>
      <c r="I36" s="399"/>
      <c r="J36" s="399"/>
      <c r="L36" s="155"/>
    </row>
    <row r="37" spans="2:12" ht="39" customHeight="1">
      <c r="B37" s="388" t="s">
        <v>327</v>
      </c>
      <c r="C37" s="389"/>
      <c r="D37" s="386"/>
      <c r="E37" s="401" t="s">
        <v>268</v>
      </c>
      <c r="F37" s="402"/>
      <c r="G37" s="386"/>
      <c r="H37" s="403"/>
      <c r="I37" s="399"/>
      <c r="J37" s="399"/>
      <c r="L37" s="6"/>
    </row>
    <row r="38" spans="2:12" ht="24.75" customHeight="1">
      <c r="B38" s="395" t="s">
        <v>314</v>
      </c>
      <c r="C38" s="392"/>
      <c r="D38" s="386"/>
      <c r="E38" s="404">
        <v>85</v>
      </c>
      <c r="F38" s="405"/>
      <c r="G38" s="386"/>
      <c r="H38" s="386"/>
      <c r="I38" s="387"/>
      <c r="J38" s="387"/>
      <c r="L38" s="6" t="s">
        <v>14</v>
      </c>
    </row>
    <row r="39" spans="2:12" ht="24.75" customHeight="1">
      <c r="B39" s="395" t="s">
        <v>315</v>
      </c>
      <c r="C39" s="392"/>
      <c r="D39" s="386"/>
      <c r="E39" s="393">
        <v>10</v>
      </c>
      <c r="F39" s="405" t="s">
        <v>304</v>
      </c>
      <c r="G39" s="386"/>
      <c r="H39" s="386"/>
      <c r="I39" s="387"/>
      <c r="J39" s="387"/>
      <c r="L39" s="6" t="s">
        <v>14</v>
      </c>
    </row>
    <row r="40" spans="2:12" ht="24.75" customHeight="1">
      <c r="B40" s="395" t="s">
        <v>316</v>
      </c>
      <c r="C40" s="392"/>
      <c r="D40" s="386"/>
      <c r="E40" s="398">
        <v>5</v>
      </c>
      <c r="F40" s="405"/>
      <c r="G40" s="386"/>
      <c r="H40" s="386"/>
      <c r="I40" s="387"/>
      <c r="J40" s="387"/>
      <c r="L40" s="6" t="s">
        <v>14</v>
      </c>
    </row>
    <row r="41" spans="2:12" ht="39" customHeight="1">
      <c r="B41" s="388"/>
      <c r="C41" s="389"/>
      <c r="D41" s="386"/>
      <c r="E41" s="406"/>
      <c r="F41" s="402"/>
      <c r="G41" s="386"/>
      <c r="H41" s="386"/>
      <c r="I41" s="387"/>
      <c r="J41" s="387"/>
      <c r="L41" s="6"/>
    </row>
    <row r="42" spans="2:12" ht="39" customHeight="1">
      <c r="B42" s="388" t="s">
        <v>290</v>
      </c>
      <c r="C42" s="389"/>
      <c r="D42" s="386"/>
      <c r="E42" s="114"/>
      <c r="F42" s="114"/>
      <c r="G42" s="386"/>
      <c r="H42" s="386"/>
      <c r="I42" s="387"/>
      <c r="J42" s="387"/>
      <c r="L42" s="6"/>
    </row>
    <row r="43" spans="2:12" ht="54" customHeight="1">
      <c r="B43" s="395" t="s">
        <v>309</v>
      </c>
      <c r="C43" s="392"/>
      <c r="D43" s="407"/>
      <c r="E43" s="390" t="s">
        <v>310</v>
      </c>
      <c r="F43" s="114"/>
      <c r="G43" s="114"/>
      <c r="H43" s="114"/>
      <c r="I43" s="114"/>
      <c r="J43" s="114"/>
      <c r="L43" s="161"/>
    </row>
    <row r="44" spans="2:12" ht="24.75" customHeight="1">
      <c r="B44" s="408" t="s">
        <v>306</v>
      </c>
      <c r="C44" s="114"/>
      <c r="D44" s="114"/>
      <c r="E44" s="409">
        <v>0</v>
      </c>
      <c r="F44" s="410" t="s">
        <v>308</v>
      </c>
      <c r="G44" s="411"/>
      <c r="H44" s="411"/>
      <c r="I44" s="411"/>
      <c r="J44" s="114"/>
      <c r="L44" s="6" t="s">
        <v>14</v>
      </c>
    </row>
    <row r="45" spans="2:12" ht="24.75" customHeight="1">
      <c r="B45" s="408" t="s">
        <v>307</v>
      </c>
      <c r="C45" s="114"/>
      <c r="D45" s="114"/>
      <c r="E45" s="409">
        <v>0</v>
      </c>
      <c r="F45" s="410"/>
      <c r="G45" s="411"/>
      <c r="H45" s="411"/>
      <c r="I45" s="411"/>
      <c r="J45" s="114"/>
      <c r="L45" s="6" t="s">
        <v>14</v>
      </c>
    </row>
    <row r="46" spans="2:12" ht="24.75" customHeight="1">
      <c r="B46" s="408" t="s">
        <v>311</v>
      </c>
      <c r="C46" s="114"/>
      <c r="D46" s="114"/>
      <c r="E46" s="412">
        <v>0</v>
      </c>
      <c r="F46" s="410"/>
      <c r="G46" s="411"/>
      <c r="H46" s="411"/>
      <c r="I46" s="411"/>
      <c r="J46" s="114"/>
      <c r="K46" s="159"/>
      <c r="L46" s="6" t="s">
        <v>14</v>
      </c>
    </row>
    <row r="47" spans="2:10" ht="27" customHeight="1">
      <c r="B47" s="114"/>
      <c r="C47" s="114"/>
      <c r="D47" s="114"/>
      <c r="E47" s="114"/>
      <c r="F47" s="114"/>
      <c r="G47" s="114"/>
      <c r="H47" s="114"/>
      <c r="I47" s="114"/>
      <c r="J47" s="387"/>
    </row>
    <row r="48" spans="2:12" ht="42.75">
      <c r="B48" s="413" t="s">
        <v>313</v>
      </c>
      <c r="C48" s="114"/>
      <c r="D48" s="114"/>
      <c r="E48" s="390" t="s">
        <v>328</v>
      </c>
      <c r="F48" s="414" t="s">
        <v>312</v>
      </c>
      <c r="G48" s="114"/>
      <c r="H48" s="387"/>
      <c r="I48" s="114"/>
      <c r="J48" s="415"/>
      <c r="L48" s="161"/>
    </row>
    <row r="49" spans="2:12" ht="18" customHeight="1">
      <c r="B49" s="114"/>
      <c r="C49" s="114"/>
      <c r="D49" s="416" t="s">
        <v>293</v>
      </c>
      <c r="E49" s="417" t="s">
        <v>291</v>
      </c>
      <c r="F49" s="417" t="s">
        <v>291</v>
      </c>
      <c r="G49" s="418" t="s">
        <v>329</v>
      </c>
      <c r="H49" s="419"/>
      <c r="I49" s="114"/>
      <c r="J49" s="114"/>
      <c r="L49" s="161"/>
    </row>
    <row r="50" spans="2:12" ht="18" customHeight="1">
      <c r="B50" s="114"/>
      <c r="C50" s="114"/>
      <c r="D50" s="416" t="s">
        <v>294</v>
      </c>
      <c r="E50" s="420" t="s">
        <v>291</v>
      </c>
      <c r="F50" s="420" t="s">
        <v>291</v>
      </c>
      <c r="G50" s="418"/>
      <c r="H50" s="419"/>
      <c r="I50" s="114"/>
      <c r="J50" s="114"/>
      <c r="L50" s="161"/>
    </row>
    <row r="51" spans="2:12" ht="18" customHeight="1">
      <c r="B51" s="114"/>
      <c r="C51" s="114"/>
      <c r="D51" s="416" t="s">
        <v>295</v>
      </c>
      <c r="E51" s="420" t="s">
        <v>291</v>
      </c>
      <c r="F51" s="420" t="s">
        <v>291</v>
      </c>
      <c r="G51" s="418"/>
      <c r="H51" s="419"/>
      <c r="I51" s="114"/>
      <c r="J51" s="114"/>
      <c r="L51" s="161"/>
    </row>
    <row r="52" spans="2:12" ht="18" customHeight="1">
      <c r="B52" s="114"/>
      <c r="C52" s="114"/>
      <c r="D52" s="416" t="s">
        <v>296</v>
      </c>
      <c r="E52" s="420" t="s">
        <v>291</v>
      </c>
      <c r="F52" s="420" t="s">
        <v>291</v>
      </c>
      <c r="G52" s="418"/>
      <c r="H52" s="419"/>
      <c r="I52" s="114"/>
      <c r="J52" s="114"/>
      <c r="L52" s="161"/>
    </row>
    <row r="53" spans="2:12" ht="18" customHeight="1">
      <c r="B53" s="114"/>
      <c r="C53" s="114"/>
      <c r="D53" s="416" t="s">
        <v>297</v>
      </c>
      <c r="E53" s="421" t="s">
        <v>291</v>
      </c>
      <c r="F53" s="421" t="s">
        <v>291</v>
      </c>
      <c r="G53" s="418"/>
      <c r="H53" s="419"/>
      <c r="I53" s="114"/>
      <c r="J53" s="114"/>
      <c r="L53" s="161"/>
    </row>
    <row r="54" spans="2:12" ht="34.5" customHeight="1">
      <c r="B54" s="386"/>
      <c r="C54" s="386"/>
      <c r="D54" s="386"/>
      <c r="E54" s="386"/>
      <c r="F54" s="386"/>
      <c r="G54" s="422"/>
      <c r="H54" s="114"/>
      <c r="I54" s="114"/>
      <c r="J54" s="422"/>
      <c r="L54" s="155"/>
    </row>
    <row r="55" spans="2:12" ht="44.25" customHeight="1">
      <c r="B55" s="388" t="s">
        <v>68</v>
      </c>
      <c r="C55" s="389"/>
      <c r="D55" s="386"/>
      <c r="E55" s="114"/>
      <c r="F55" s="114"/>
      <c r="G55" s="386"/>
      <c r="H55" s="403"/>
      <c r="I55" s="387"/>
      <c r="J55" s="387"/>
      <c r="L55" s="6"/>
    </row>
    <row r="56" spans="2:12" ht="30.75" customHeight="1">
      <c r="B56" s="395" t="s">
        <v>83</v>
      </c>
      <c r="C56" s="392"/>
      <c r="D56" s="386"/>
      <c r="E56" s="114"/>
      <c r="F56" s="114"/>
      <c r="G56" s="386"/>
      <c r="H56" s="386"/>
      <c r="I56" s="387"/>
      <c r="J56" s="387"/>
      <c r="L56" s="6"/>
    </row>
    <row r="57" spans="2:10" ht="24.75" customHeight="1">
      <c r="B57" s="423" t="s">
        <v>82</v>
      </c>
      <c r="C57" s="114"/>
      <c r="D57" s="114"/>
      <c r="E57" s="401" t="s">
        <v>268</v>
      </c>
      <c r="F57" s="114"/>
      <c r="G57" s="114"/>
      <c r="H57" s="114"/>
      <c r="I57" s="114"/>
      <c r="J57" s="387"/>
    </row>
    <row r="58" spans="2:12" ht="15" customHeight="1">
      <c r="B58" s="424" t="s">
        <v>73</v>
      </c>
      <c r="C58" s="114"/>
      <c r="D58" s="114"/>
      <c r="E58" s="393">
        <v>0</v>
      </c>
      <c r="F58" s="405" t="s">
        <v>74</v>
      </c>
      <c r="G58" s="114"/>
      <c r="H58" s="114"/>
      <c r="I58" s="114"/>
      <c r="J58" s="387"/>
      <c r="L58" s="5" t="s">
        <v>12</v>
      </c>
    </row>
    <row r="59" spans="2:12" ht="15" customHeight="1">
      <c r="B59" s="425" t="s">
        <v>69</v>
      </c>
      <c r="C59" s="114"/>
      <c r="D59" s="114"/>
      <c r="E59" s="393">
        <v>0</v>
      </c>
      <c r="F59" s="114"/>
      <c r="G59" s="114"/>
      <c r="H59" s="114"/>
      <c r="I59" s="114"/>
      <c r="J59" s="387"/>
      <c r="L59" s="5" t="s">
        <v>12</v>
      </c>
    </row>
    <row r="60" spans="2:12" ht="15" customHeight="1">
      <c r="B60" s="424" t="s">
        <v>64</v>
      </c>
      <c r="C60" s="114"/>
      <c r="D60" s="114"/>
      <c r="E60" s="393">
        <v>0</v>
      </c>
      <c r="F60" s="114"/>
      <c r="G60" s="114"/>
      <c r="H60" s="114"/>
      <c r="I60" s="114"/>
      <c r="J60" s="387"/>
      <c r="L60" s="5" t="s">
        <v>12</v>
      </c>
    </row>
    <row r="61" spans="2:12" ht="15" customHeight="1">
      <c r="B61" s="424" t="s">
        <v>65</v>
      </c>
      <c r="C61" s="114"/>
      <c r="D61" s="114"/>
      <c r="E61" s="393">
        <v>0</v>
      </c>
      <c r="F61" s="114"/>
      <c r="G61" s="114"/>
      <c r="H61" s="114"/>
      <c r="I61" s="114"/>
      <c r="J61" s="387"/>
      <c r="L61" s="5" t="s">
        <v>12</v>
      </c>
    </row>
    <row r="62" spans="2:12" ht="15" customHeight="1">
      <c r="B62" s="424" t="s">
        <v>66</v>
      </c>
      <c r="C62" s="114"/>
      <c r="D62" s="114"/>
      <c r="E62" s="393">
        <v>0</v>
      </c>
      <c r="F62" s="114"/>
      <c r="G62" s="114"/>
      <c r="H62" s="114"/>
      <c r="I62" s="114"/>
      <c r="J62" s="387"/>
      <c r="L62" s="5" t="s">
        <v>12</v>
      </c>
    </row>
    <row r="63" spans="2:12" ht="15" customHeight="1">
      <c r="B63" s="424" t="s">
        <v>67</v>
      </c>
      <c r="C63" s="114"/>
      <c r="D63" s="114"/>
      <c r="E63" s="393">
        <v>0</v>
      </c>
      <c r="F63" s="114"/>
      <c r="G63" s="114"/>
      <c r="H63" s="114"/>
      <c r="I63" s="114"/>
      <c r="J63" s="387"/>
      <c r="L63" s="5" t="s">
        <v>12</v>
      </c>
    </row>
    <row r="64" spans="2:12" ht="15" customHeight="1">
      <c r="B64" s="424" t="s">
        <v>79</v>
      </c>
      <c r="C64" s="114"/>
      <c r="D64" s="114"/>
      <c r="E64" s="398">
        <v>0</v>
      </c>
      <c r="F64" s="114"/>
      <c r="G64" s="114"/>
      <c r="H64" s="114"/>
      <c r="I64" s="114"/>
      <c r="J64" s="387"/>
      <c r="L64" s="5" t="s">
        <v>77</v>
      </c>
    </row>
    <row r="65" spans="2:10" ht="27.75" customHeight="1">
      <c r="B65" s="423" t="s">
        <v>81</v>
      </c>
      <c r="C65" s="114"/>
      <c r="D65" s="114"/>
      <c r="E65" s="401" t="s">
        <v>72</v>
      </c>
      <c r="F65" s="114"/>
      <c r="G65" s="114"/>
      <c r="H65" s="114"/>
      <c r="I65" s="114"/>
      <c r="J65" s="387"/>
    </row>
    <row r="66" spans="2:12" ht="15" customHeight="1">
      <c r="B66" s="424" t="s">
        <v>70</v>
      </c>
      <c r="C66" s="114"/>
      <c r="D66" s="114"/>
      <c r="E66" s="404">
        <v>0</v>
      </c>
      <c r="F66" s="114"/>
      <c r="G66" s="114"/>
      <c r="H66" s="114"/>
      <c r="I66" s="114"/>
      <c r="J66" s="387"/>
      <c r="L66" s="5" t="s">
        <v>12</v>
      </c>
    </row>
    <row r="67" spans="2:12" ht="15" customHeight="1">
      <c r="B67" s="424" t="s">
        <v>71</v>
      </c>
      <c r="C67" s="114"/>
      <c r="D67" s="114"/>
      <c r="E67" s="393">
        <v>0</v>
      </c>
      <c r="F67" s="114"/>
      <c r="G67" s="114"/>
      <c r="H67" s="114"/>
      <c r="I67" s="114"/>
      <c r="J67" s="387"/>
      <c r="L67" s="5" t="s">
        <v>12</v>
      </c>
    </row>
    <row r="68" spans="2:12" ht="15" customHeight="1">
      <c r="B68" s="424" t="s">
        <v>66</v>
      </c>
      <c r="C68" s="114"/>
      <c r="D68" s="114"/>
      <c r="E68" s="393">
        <v>0</v>
      </c>
      <c r="F68" s="114"/>
      <c r="G68" s="114"/>
      <c r="H68" s="114"/>
      <c r="I68" s="114"/>
      <c r="J68" s="387"/>
      <c r="L68" s="5" t="s">
        <v>12</v>
      </c>
    </row>
    <row r="69" spans="2:12" ht="15" customHeight="1">
      <c r="B69" s="424" t="s">
        <v>67</v>
      </c>
      <c r="C69" s="114"/>
      <c r="D69" s="114"/>
      <c r="E69" s="393">
        <v>0</v>
      </c>
      <c r="F69" s="114"/>
      <c r="G69" s="114"/>
      <c r="H69" s="114"/>
      <c r="I69" s="114"/>
      <c r="J69" s="387"/>
      <c r="L69" s="5" t="s">
        <v>12</v>
      </c>
    </row>
    <row r="70" spans="2:12" ht="15" customHeight="1">
      <c r="B70" s="424" t="s">
        <v>80</v>
      </c>
      <c r="C70" s="114"/>
      <c r="D70" s="114"/>
      <c r="E70" s="398">
        <v>0</v>
      </c>
      <c r="F70" s="114"/>
      <c r="G70" s="114"/>
      <c r="H70" s="114"/>
      <c r="I70" s="114"/>
      <c r="J70" s="387"/>
      <c r="L70" s="5" t="s">
        <v>77</v>
      </c>
    </row>
    <row r="71" spans="2:10" ht="12.75">
      <c r="B71" s="114"/>
      <c r="C71" s="114"/>
      <c r="D71" s="114"/>
      <c r="E71" s="114"/>
      <c r="F71" s="114"/>
      <c r="G71" s="114"/>
      <c r="H71" s="114"/>
      <c r="I71" s="114"/>
      <c r="J71" s="387"/>
    </row>
    <row r="72" spans="2:10" ht="12.75">
      <c r="B72" s="114"/>
      <c r="C72" s="114"/>
      <c r="D72" s="114"/>
      <c r="E72" s="114"/>
      <c r="F72" s="114"/>
      <c r="G72" s="114"/>
      <c r="H72" s="114"/>
      <c r="I72" s="114"/>
      <c r="J72" s="387"/>
    </row>
    <row r="73" spans="2:10" ht="12.75">
      <c r="B73" s="114"/>
      <c r="C73" s="114"/>
      <c r="D73" s="114"/>
      <c r="E73" s="114"/>
      <c r="F73" s="114"/>
      <c r="G73" s="114"/>
      <c r="H73" s="114"/>
      <c r="I73" s="114"/>
      <c r="J73" s="387"/>
    </row>
    <row r="74" spans="2:10" ht="12.75">
      <c r="B74" s="114"/>
      <c r="C74" s="114"/>
      <c r="D74" s="114"/>
      <c r="E74" s="114"/>
      <c r="F74" s="114"/>
      <c r="G74" s="114"/>
      <c r="H74" s="114"/>
      <c r="I74" s="114"/>
      <c r="J74" s="387"/>
    </row>
    <row r="75" spans="2:10" ht="12.75">
      <c r="B75" s="114"/>
      <c r="C75" s="114"/>
      <c r="D75" s="114"/>
      <c r="E75" s="114"/>
      <c r="F75" s="114"/>
      <c r="G75" s="114"/>
      <c r="H75" s="114"/>
      <c r="I75" s="114"/>
      <c r="J75" s="387"/>
    </row>
    <row r="76" spans="2:10" ht="12.75">
      <c r="B76" s="114"/>
      <c r="C76" s="114"/>
      <c r="D76" s="114"/>
      <c r="E76" s="114"/>
      <c r="F76" s="114"/>
      <c r="G76" s="114"/>
      <c r="H76" s="114"/>
      <c r="I76" s="114"/>
      <c r="J76" s="387"/>
    </row>
  </sheetData>
  <sheetProtection/>
  <mergeCells count="11">
    <mergeCell ref="B2:I2"/>
    <mergeCell ref="B3:I3"/>
    <mergeCell ref="B4:I4"/>
    <mergeCell ref="B7:I7"/>
    <mergeCell ref="G49:H53"/>
    <mergeCell ref="F44:I46"/>
    <mergeCell ref="B26:C26"/>
    <mergeCell ref="D24:D25"/>
    <mergeCell ref="E24:H24"/>
    <mergeCell ref="B24:C25"/>
    <mergeCell ref="I35:J37"/>
  </mergeCells>
  <conditionalFormatting sqref="L11">
    <cfRule type="expression" priority="30" dxfId="3" stopIfTrue="1">
      <formula>AND(E11&lt;&gt;"",OR(E11&lt;0,NOT(ISNUMBER(E11))))</formula>
    </cfRule>
  </conditionalFormatting>
  <conditionalFormatting sqref="L31">
    <cfRule type="expression" priority="31" dxfId="3" stopIfTrue="1">
      <formula>OR(COUNTA(D32:E33)&lt;&gt;COUNTIF(D32:E33,"&gt;=0"),#REF!&gt;3,E32&gt;3,#REF!&gt;3,E33&gt;3)</formula>
    </cfRule>
  </conditionalFormatting>
  <conditionalFormatting sqref="L14 L16">
    <cfRule type="expression" priority="32" dxfId="3" stopIfTrue="1">
      <formula>OR(E14&lt;0,ISTEXT(E14))</formula>
    </cfRule>
  </conditionalFormatting>
  <conditionalFormatting sqref="L15 L38:L40 L44:L46">
    <cfRule type="expression" priority="33" dxfId="3" stopIfTrue="1">
      <formula>OR(E15&lt;0,E15&gt;100,ISTEXT(E15))</formula>
    </cfRule>
  </conditionalFormatting>
  <conditionalFormatting sqref="L19:L20">
    <cfRule type="expression" priority="34" dxfId="3" stopIfTrue="1">
      <formula>AND(E19&lt;&gt;"",E19&lt;&gt;1,E19&lt;&gt;2,E19&lt;&gt;3)</formula>
    </cfRule>
  </conditionalFormatting>
  <conditionalFormatting sqref="L41">
    <cfRule type="expression" priority="35" dxfId="3" stopIfTrue="1">
      <formula>AND(SUM(E38:E40)&lt;&gt;100,SUM(E38:E40)&lt;&gt;0)</formula>
    </cfRule>
  </conditionalFormatting>
  <conditionalFormatting sqref="K46">
    <cfRule type="expression" priority="37" dxfId="3" stopIfTrue="1">
      <formula>OR(#REF!&lt;0,#REF!&lt;0,#REF!&gt;100,#REF!&gt;100,ISTEXT(#REF!),ISTEXT(#REF!))</formula>
    </cfRule>
  </conditionalFormatting>
  <conditionalFormatting sqref="D32:G34 E14 E16 D43">
    <cfRule type="expression" priority="38" dxfId="3" stopIfTrue="1">
      <formula>AND(D14&lt;&gt;"",OR(D14&lt;0,ISTEXT(D14)))</formula>
    </cfRule>
  </conditionalFormatting>
  <conditionalFormatting sqref="E44:E46">
    <cfRule type="expression" priority="39" dxfId="1" stopIfTrue="1">
      <formula>AND(E44&lt;&gt;"",OR(E44&lt;0,E44&gt;100,ISTEXT(E44)))</formula>
    </cfRule>
  </conditionalFormatting>
  <conditionalFormatting sqref="L37 L42">
    <cfRule type="expression" priority="40" dxfId="3" stopIfTrue="1">
      <formula>OR(COUNTA(#REF!)&lt;&gt;COUNTIF(#REF!,"&gt;=0"),#REF!&gt;3,#REF!&gt;3,#REF!&gt;3,#REF!&gt;3)</formula>
    </cfRule>
  </conditionalFormatting>
  <conditionalFormatting sqref="F16 F14">
    <cfRule type="expression" priority="41" dxfId="3" stopIfTrue="1">
      <formula>ISTEXT(F14)</formula>
    </cfRule>
    <cfRule type="expression" priority="42" dxfId="3" stopIfTrue="1">
      <formula>ISERROR(F14)</formula>
    </cfRule>
  </conditionalFormatting>
  <conditionalFormatting sqref="E11">
    <cfRule type="expression" priority="43" dxfId="3" stopIfTrue="1">
      <formula>AND(E11&lt;&gt;"",OR(E11&lt;0,NOT(ISNUMBER(E11))))</formula>
    </cfRule>
  </conditionalFormatting>
  <conditionalFormatting sqref="D26:H26">
    <cfRule type="expression" priority="44" dxfId="1" stopIfTrue="1">
      <formula>AND(D26&lt;&gt;"",OR(D26&lt;0,NOT(ISNUMBER(D26))))</formula>
    </cfRule>
  </conditionalFormatting>
  <conditionalFormatting sqref="L26">
    <cfRule type="expression" priority="45" dxfId="3" stopIfTrue="1">
      <formula>COUNTA($D$26:$H$26)&lt;&gt;COUNTIF($D$26:$H$26,"&gt;=0")</formula>
    </cfRule>
  </conditionalFormatting>
  <conditionalFormatting sqref="B7:I7">
    <cfRule type="expression" priority="46" dxfId="78" stopIfTrue="1">
      <formula>$B$7=""</formula>
    </cfRule>
    <cfRule type="expression" priority="47" dxfId="98" stopIfTrue="1">
      <formula>$B$7&lt;&gt;""</formula>
    </cfRule>
  </conditionalFormatting>
  <conditionalFormatting sqref="E15 E38:E40 D35:H35">
    <cfRule type="expression" priority="48" dxfId="3" stopIfTrue="1">
      <formula>AND(D15&lt;&gt;"",OR(D15&lt;0,D15&gt;100,ISTEXT(D15)))</formula>
    </cfRule>
  </conditionalFormatting>
  <conditionalFormatting sqref="E19:E20">
    <cfRule type="expression" priority="49" dxfId="3" stopIfTrue="1">
      <formula>AND(E19&lt;&gt;"",AND(E19&lt;&gt;1,E19&lt;&gt;2,E19&lt;&gt;3))</formula>
    </cfRule>
  </conditionalFormatting>
  <conditionalFormatting sqref="L55">
    <cfRule type="expression" priority="28" dxfId="3" stopIfTrue="1">
      <formula>OR(COUNTA(#REF!)&lt;&gt;COUNTIF(#REF!,"&gt;=0"),#REF!&gt;3,#REF!&gt;3,#REF!&gt;3,#REF!&gt;3)</formula>
    </cfRule>
  </conditionalFormatting>
  <conditionalFormatting sqref="L56">
    <cfRule type="expression" priority="53" dxfId="3" stopIfTrue="1">
      <formula>OR(Info!#REF!&lt;0,Info!#REF!&gt;100,ISTEXT(Info!#REF!))</formula>
    </cfRule>
  </conditionalFormatting>
  <conditionalFormatting sqref="H32:H34">
    <cfRule type="expression" priority="14" dxfId="3" stopIfTrue="1">
      <formula>AND(H32&lt;&gt;"",OR(H32&lt;0,ISTEXT(H32)))</formula>
    </cfRule>
  </conditionalFormatting>
  <conditionalFormatting sqref="E58:E63">
    <cfRule type="expression" priority="13" dxfId="3" stopIfTrue="1">
      <formula>AND(E58&lt;&gt;"",OR(E58&lt;0,ISTEXT(E58)))</formula>
    </cfRule>
  </conditionalFormatting>
  <conditionalFormatting sqref="E66:E69">
    <cfRule type="expression" priority="10" dxfId="3" stopIfTrue="1">
      <formula>AND(E66&lt;&gt;"",OR(E66&lt;0,ISTEXT(E66)))</formula>
    </cfRule>
  </conditionalFormatting>
  <conditionalFormatting sqref="E70">
    <cfRule type="expression" priority="9" dxfId="3" stopIfTrue="1">
      <formula>AND(E70&lt;&gt;"",OR(E70&lt;0,ISTEXT(E70)))</formula>
    </cfRule>
  </conditionalFormatting>
  <conditionalFormatting sqref="L35">
    <cfRule type="expression" priority="8" dxfId="63" stopIfTrue="1">
      <formula>OR(D35&lt;0,E35&lt;0,F35&lt;0,G35&lt;0,H35&lt;0,D35&gt;100,E35&gt;100,F35&gt;100,G35&gt;100,H35&gt;100,ISTEXT(D35),ISTEXT(E35),ISTEXT(F35),ISTEXT(G35),ISTEXT(H35))</formula>
    </cfRule>
  </conditionalFormatting>
  <conditionalFormatting sqref="L32:L34">
    <cfRule type="expression" priority="7" dxfId="63" stopIfTrue="1">
      <formula>OR(D32&lt;0,E32&lt;0,F32&lt;0,G32&lt;0,H32&lt;0,ISTEXT(D32),ISTEXT(E32),ISTEXT(F32),ISTEXT(G32),ISTEXT(H32))</formula>
    </cfRule>
  </conditionalFormatting>
  <conditionalFormatting sqref="L58:L63">
    <cfRule type="expression" priority="5" dxfId="3" stopIfTrue="1">
      <formula>OR(E58&lt;0,ISTEXT(E58))</formula>
    </cfRule>
  </conditionalFormatting>
  <conditionalFormatting sqref="L64">
    <cfRule type="expression" priority="4" dxfId="63" stopIfTrue="1">
      <formula>SUM(E58,E60,E61,E62,E63)&lt;&gt;E64</formula>
    </cfRule>
  </conditionalFormatting>
  <conditionalFormatting sqref="L66:L69">
    <cfRule type="expression" priority="3" dxfId="3" stopIfTrue="1">
      <formula>OR(E66&lt;0,ISTEXT(E66))</formula>
    </cfRule>
  </conditionalFormatting>
  <conditionalFormatting sqref="L70">
    <cfRule type="expression" priority="2" dxfId="63" stopIfTrue="1">
      <formula>SUM(E66,E67,E68,E69)&lt;&gt;E70</formula>
    </cfRule>
  </conditionalFormatting>
  <conditionalFormatting sqref="E64">
    <cfRule type="expression" priority="1" dxfId="3" stopIfTrue="1">
      <formula>AND(E64&lt;&gt;"",OR(E64&lt;0,ISTEXT(E64)))</formula>
    </cfRule>
  </conditionalFormatting>
  <printOptions/>
  <pageMargins left="0.7480314960629921" right="0.6299212598425197" top="0.4724409448818898" bottom="0.5511811023622047" header="0.2362204724409449" footer="0.1968503937007874"/>
  <pageSetup horizontalDpi="600" verticalDpi="600" orientation="portrait" paperSize="8" scale="60" r:id="rId1"/>
  <headerFooter alignWithMargins="0">
    <oddFooter>&amp;R2013 Triennial Central Bank Survey</oddFooter>
  </headerFooter>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B1:P138"/>
  <sheetViews>
    <sheetView showGridLines="0" zoomScaleSheetLayoutView="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K127" sqref="K127"/>
    </sheetView>
  </sheetViews>
  <sheetFormatPr defaultColWidth="0" defaultRowHeight="12"/>
  <cols>
    <col min="1" max="2" width="1.75390625" style="52" customWidth="1"/>
    <col min="3" max="3" width="50.75390625" style="52" customWidth="1"/>
    <col min="4" max="12" width="10.75390625" style="52" customWidth="1"/>
    <col min="13" max="13" width="10.75390625" style="55" customWidth="1"/>
    <col min="14" max="15" width="1.75390625" style="52" customWidth="1"/>
    <col min="16" max="16" width="9.125" style="52" customWidth="1"/>
    <col min="17" max="16384" width="0" style="52" hidden="1" customWidth="1"/>
  </cols>
  <sheetData>
    <row r="1" spans="2:16" s="49" customFormat="1" ht="19.5" customHeight="1">
      <c r="B1" s="241" t="s">
        <v>62</v>
      </c>
      <c r="C1" s="242"/>
      <c r="D1" s="243"/>
      <c r="E1" s="243"/>
      <c r="F1" s="243"/>
      <c r="G1" s="243"/>
      <c r="H1" s="243"/>
      <c r="I1" s="243"/>
      <c r="J1" s="243"/>
      <c r="K1" s="243"/>
      <c r="L1" s="243"/>
      <c r="M1" s="244"/>
      <c r="N1" s="243"/>
      <c r="O1" s="243"/>
      <c r="P1" s="48"/>
    </row>
    <row r="2" spans="2:16" s="49" customFormat="1" ht="19.5" customHeight="1">
      <c r="B2" s="54"/>
      <c r="C2" s="199" t="s">
        <v>146</v>
      </c>
      <c r="D2" s="199"/>
      <c r="E2" s="199"/>
      <c r="F2" s="199"/>
      <c r="G2" s="199"/>
      <c r="H2" s="199"/>
      <c r="I2" s="199"/>
      <c r="J2" s="199"/>
      <c r="K2" s="199"/>
      <c r="L2" s="199"/>
      <c r="M2" s="199"/>
      <c r="N2" s="276"/>
      <c r="O2" s="276"/>
      <c r="P2" s="48"/>
    </row>
    <row r="3" spans="3:16" s="49" customFormat="1" ht="19.5" customHeight="1">
      <c r="C3" s="199" t="s">
        <v>141</v>
      </c>
      <c r="D3" s="199"/>
      <c r="E3" s="199"/>
      <c r="F3" s="199"/>
      <c r="G3" s="199"/>
      <c r="H3" s="199"/>
      <c r="I3" s="199"/>
      <c r="J3" s="199"/>
      <c r="K3" s="199"/>
      <c r="L3" s="199"/>
      <c r="M3" s="199"/>
      <c r="N3" s="276"/>
      <c r="O3" s="276"/>
      <c r="P3" s="48"/>
    </row>
    <row r="4" spans="3:16" s="49" customFormat="1" ht="19.5" customHeight="1">
      <c r="C4" s="199" t="s">
        <v>140</v>
      </c>
      <c r="D4" s="199"/>
      <c r="E4" s="199"/>
      <c r="F4" s="199"/>
      <c r="G4" s="199"/>
      <c r="H4" s="199"/>
      <c r="I4" s="199"/>
      <c r="J4" s="199"/>
      <c r="K4" s="199"/>
      <c r="L4" s="199"/>
      <c r="M4" s="199"/>
      <c r="N4" s="341"/>
      <c r="O4" s="341"/>
      <c r="P4" s="48"/>
    </row>
    <row r="5" spans="3:15" s="49" customFormat="1" ht="19.5" customHeight="1">
      <c r="C5" s="199" t="s">
        <v>63</v>
      </c>
      <c r="D5" s="199"/>
      <c r="E5" s="199"/>
      <c r="F5" s="199"/>
      <c r="G5" s="199"/>
      <c r="H5" s="199"/>
      <c r="I5" s="199"/>
      <c r="J5" s="199"/>
      <c r="K5" s="199"/>
      <c r="L5" s="199"/>
      <c r="M5" s="199"/>
      <c r="N5" s="276"/>
      <c r="O5" s="342"/>
    </row>
    <row r="6" spans="4:16" s="49" customFormat="1" ht="39.75" customHeight="1">
      <c r="D6" s="202" t="s">
        <v>283</v>
      </c>
      <c r="E6" s="203"/>
      <c r="F6" s="203"/>
      <c r="G6" s="203"/>
      <c r="H6" s="203"/>
      <c r="I6" s="203"/>
      <c r="J6" s="203"/>
      <c r="K6" s="203"/>
      <c r="L6" s="203"/>
      <c r="M6" s="203"/>
      <c r="N6" s="243"/>
      <c r="O6" s="243"/>
      <c r="P6" s="48"/>
    </row>
    <row r="7" spans="2:16" s="115" customFormat="1" ht="27.75" customHeight="1">
      <c r="B7" s="306"/>
      <c r="C7" s="307" t="s">
        <v>84</v>
      </c>
      <c r="D7" s="308" t="s">
        <v>85</v>
      </c>
      <c r="E7" s="309"/>
      <c r="F7" s="309"/>
      <c r="G7" s="309"/>
      <c r="H7" s="309"/>
      <c r="I7" s="309"/>
      <c r="J7" s="309"/>
      <c r="K7" s="309"/>
      <c r="L7" s="309"/>
      <c r="M7" s="309"/>
      <c r="N7" s="371"/>
      <c r="O7" s="310"/>
      <c r="P7" s="75"/>
    </row>
    <row r="8" spans="2:16" s="115" customFormat="1" ht="27.75" customHeight="1">
      <c r="B8" s="311"/>
      <c r="C8" s="312"/>
      <c r="D8" s="348" t="s">
        <v>91</v>
      </c>
      <c r="E8" s="348" t="s">
        <v>90</v>
      </c>
      <c r="F8" s="348" t="s">
        <v>89</v>
      </c>
      <c r="G8" s="348" t="s">
        <v>106</v>
      </c>
      <c r="H8" s="348" t="s">
        <v>88</v>
      </c>
      <c r="I8" s="348" t="s">
        <v>87</v>
      </c>
      <c r="J8" s="348" t="s">
        <v>109</v>
      </c>
      <c r="K8" s="348" t="s">
        <v>86</v>
      </c>
      <c r="L8" s="349" t="s">
        <v>153</v>
      </c>
      <c r="M8" s="364" t="s">
        <v>92</v>
      </c>
      <c r="N8" s="371"/>
      <c r="O8" s="314"/>
      <c r="P8" s="75"/>
    </row>
    <row r="9" spans="2:16" s="76" customFormat="1" ht="30" customHeight="1">
      <c r="B9" s="315"/>
      <c r="C9" s="316" t="s">
        <v>142</v>
      </c>
      <c r="D9" s="233"/>
      <c r="E9" s="233"/>
      <c r="F9" s="233"/>
      <c r="G9" s="233"/>
      <c r="H9" s="233"/>
      <c r="I9" s="233"/>
      <c r="J9" s="233"/>
      <c r="K9" s="233"/>
      <c r="L9" s="139"/>
      <c r="M9" s="136"/>
      <c r="N9" s="372"/>
      <c r="O9" s="373"/>
      <c r="P9" s="318"/>
    </row>
    <row r="10" spans="2:16" s="115" customFormat="1" ht="16.5" customHeight="1">
      <c r="B10" s="287"/>
      <c r="C10" s="63" t="s">
        <v>94</v>
      </c>
      <c r="D10" s="139">
        <f>D11+D12</f>
        <v>1.9969612266563626</v>
      </c>
      <c r="E10" s="139">
        <f aca="true" t="shared" si="0" ref="E10:L10">E11+E12</f>
        <v>2.7454315057507723</v>
      </c>
      <c r="F10" s="139">
        <f t="shared" si="0"/>
        <v>14.449411353377055</v>
      </c>
      <c r="G10" s="139">
        <f t="shared" si="0"/>
        <v>5298.227610294944</v>
      </c>
      <c r="H10" s="139">
        <f t="shared" si="0"/>
        <v>39.39251923034277</v>
      </c>
      <c r="I10" s="139">
        <f t="shared" si="0"/>
        <v>18.3687172174269</v>
      </c>
      <c r="J10" s="139">
        <f t="shared" si="0"/>
        <v>2.458666820868596</v>
      </c>
      <c r="K10" s="139">
        <f t="shared" si="0"/>
        <v>596.1349489242208</v>
      </c>
      <c r="L10" s="139">
        <f t="shared" si="0"/>
        <v>100.42220752307294</v>
      </c>
      <c r="M10" s="136">
        <f>+SUM(D10:L10)</f>
        <v>6074.1964740966605</v>
      </c>
      <c r="N10" s="137"/>
      <c r="O10" s="65"/>
      <c r="P10" s="75"/>
    </row>
    <row r="11" spans="2:16" s="115" customFormat="1" ht="16.5" customHeight="1">
      <c r="B11" s="288"/>
      <c r="C11" s="68" t="s">
        <v>144</v>
      </c>
      <c r="D11" s="139">
        <v>0.00022000000000000003</v>
      </c>
      <c r="E11" s="139">
        <v>0</v>
      </c>
      <c r="F11" s="139">
        <v>3.00054</v>
      </c>
      <c r="G11" s="139">
        <v>641.7269921686513</v>
      </c>
      <c r="H11" s="139">
        <v>21.5627</v>
      </c>
      <c r="I11" s="139">
        <v>0.00502</v>
      </c>
      <c r="J11" s="139">
        <v>0.005</v>
      </c>
      <c r="K11" s="139">
        <v>162.0833352526225</v>
      </c>
      <c r="L11" s="139">
        <v>20.878314368823798</v>
      </c>
      <c r="M11" s="136">
        <f>+SUM(D11:L11)</f>
        <v>849.2621217900976</v>
      </c>
      <c r="N11" s="137"/>
      <c r="O11" s="65"/>
      <c r="P11" s="75"/>
    </row>
    <row r="12" spans="2:16" s="115" customFormat="1" ht="16.5" customHeight="1">
      <c r="B12" s="288"/>
      <c r="C12" s="68" t="s">
        <v>145</v>
      </c>
      <c r="D12" s="139">
        <v>1.9967412266563624</v>
      </c>
      <c r="E12" s="139">
        <v>2.7454315057507723</v>
      </c>
      <c r="F12" s="139">
        <v>11.448871353377056</v>
      </c>
      <c r="G12" s="139">
        <v>4656.5006181262925</v>
      </c>
      <c r="H12" s="139">
        <v>17.82981923034277</v>
      </c>
      <c r="I12" s="139">
        <v>18.363697217426903</v>
      </c>
      <c r="J12" s="139">
        <v>2.453666820868596</v>
      </c>
      <c r="K12" s="139">
        <v>434.0516136715983</v>
      </c>
      <c r="L12" s="139">
        <v>79.54389315424915</v>
      </c>
      <c r="M12" s="136">
        <f>+SUM(D12:L12)</f>
        <v>5224.934352306564</v>
      </c>
      <c r="N12" s="137"/>
      <c r="O12" s="65"/>
      <c r="P12" s="75"/>
    </row>
    <row r="13" spans="2:16" s="115" customFormat="1" ht="30" customHeight="1">
      <c r="B13" s="287"/>
      <c r="C13" s="63" t="s">
        <v>95</v>
      </c>
      <c r="D13" s="139">
        <f aca="true" t="shared" si="1" ref="D13:L13">D14+D15</f>
        <v>0.07264298707443163</v>
      </c>
      <c r="E13" s="139">
        <f t="shared" si="1"/>
        <v>1.7377532158341251</v>
      </c>
      <c r="F13" s="139">
        <f t="shared" si="1"/>
        <v>1.270223931651687</v>
      </c>
      <c r="G13" s="139">
        <f t="shared" si="1"/>
        <v>104.4659844917176</v>
      </c>
      <c r="H13" s="139">
        <f t="shared" si="1"/>
        <v>6.853780976489025</v>
      </c>
      <c r="I13" s="139">
        <f t="shared" si="1"/>
        <v>0.4902448186349715</v>
      </c>
      <c r="J13" s="139">
        <f t="shared" si="1"/>
        <v>0</v>
      </c>
      <c r="K13" s="139">
        <f t="shared" si="1"/>
        <v>12.107692649369074</v>
      </c>
      <c r="L13" s="139">
        <f t="shared" si="1"/>
        <v>14.470286650875037</v>
      </c>
      <c r="M13" s="136">
        <f aca="true" t="shared" si="2" ref="M13:M78">+SUM(D13:L13)</f>
        <v>141.46860972164595</v>
      </c>
      <c r="N13" s="137"/>
      <c r="O13" s="65"/>
      <c r="P13" s="75"/>
    </row>
    <row r="14" spans="2:16" s="115" customFormat="1" ht="16.5" customHeight="1">
      <c r="B14" s="287"/>
      <c r="C14" s="68" t="s">
        <v>144</v>
      </c>
      <c r="D14" s="139">
        <v>0.07264298707443163</v>
      </c>
      <c r="E14" s="139">
        <v>1.7377532158341251</v>
      </c>
      <c r="F14" s="139">
        <v>1.2549632938739093</v>
      </c>
      <c r="G14" s="139">
        <v>75.0129838588856</v>
      </c>
      <c r="H14" s="139">
        <v>4.853780976489025</v>
      </c>
      <c r="I14" s="139">
        <v>0.4902448186349715</v>
      </c>
      <c r="J14" s="139">
        <v>0</v>
      </c>
      <c r="K14" s="139">
        <v>11.607692649369074</v>
      </c>
      <c r="L14" s="139">
        <v>14.470286650875037</v>
      </c>
      <c r="M14" s="136">
        <f t="shared" si="2"/>
        <v>109.50034845103617</v>
      </c>
      <c r="N14" s="137"/>
      <c r="O14" s="65"/>
      <c r="P14" s="75"/>
    </row>
    <row r="15" spans="2:16" s="115" customFormat="1" ht="16.5" customHeight="1">
      <c r="B15" s="287"/>
      <c r="C15" s="68" t="s">
        <v>145</v>
      </c>
      <c r="D15" s="139">
        <v>0</v>
      </c>
      <c r="E15" s="139">
        <v>0</v>
      </c>
      <c r="F15" s="139">
        <v>0.015260637777777778</v>
      </c>
      <c r="G15" s="139">
        <v>29.453000632831998</v>
      </c>
      <c r="H15" s="139">
        <v>2</v>
      </c>
      <c r="I15" s="139">
        <v>0</v>
      </c>
      <c r="J15" s="139">
        <v>0</v>
      </c>
      <c r="K15" s="139">
        <v>0.5</v>
      </c>
      <c r="L15" s="139">
        <v>0</v>
      </c>
      <c r="M15" s="136">
        <f t="shared" si="2"/>
        <v>31.968261270609776</v>
      </c>
      <c r="N15" s="137"/>
      <c r="O15" s="65"/>
      <c r="P15" s="75"/>
    </row>
    <row r="16" spans="2:16" s="76" customFormat="1" ht="30" customHeight="1">
      <c r="B16" s="319"/>
      <c r="C16" s="320" t="s">
        <v>272</v>
      </c>
      <c r="D16" s="139">
        <v>0</v>
      </c>
      <c r="E16" s="139">
        <v>0</v>
      </c>
      <c r="F16" s="139">
        <v>0.5623829402592369</v>
      </c>
      <c r="G16" s="139">
        <v>55.9808344</v>
      </c>
      <c r="H16" s="139">
        <v>3.9219148049600885</v>
      </c>
      <c r="I16" s="139">
        <v>0.07443114582536539</v>
      </c>
      <c r="J16" s="139">
        <v>0</v>
      </c>
      <c r="K16" s="139">
        <v>1.451</v>
      </c>
      <c r="L16" s="139">
        <v>2.908403415031528</v>
      </c>
      <c r="M16" s="239">
        <f t="shared" si="2"/>
        <v>64.89896670607621</v>
      </c>
      <c r="N16" s="240"/>
      <c r="O16" s="374"/>
      <c r="P16" s="318"/>
    </row>
    <row r="17" spans="2:16" s="76" customFormat="1" ht="16.5" customHeight="1">
      <c r="B17" s="319"/>
      <c r="C17" s="320" t="s">
        <v>156</v>
      </c>
      <c r="D17" s="139">
        <v>0.05</v>
      </c>
      <c r="E17" s="139">
        <v>1.586</v>
      </c>
      <c r="F17" s="139">
        <v>0.1955677072976735</v>
      </c>
      <c r="G17" s="139">
        <v>11.444895769663349</v>
      </c>
      <c r="H17" s="139">
        <v>1.0527484571087693</v>
      </c>
      <c r="I17" s="139">
        <v>0</v>
      </c>
      <c r="J17" s="139">
        <v>0</v>
      </c>
      <c r="K17" s="139">
        <v>1.898</v>
      </c>
      <c r="L17" s="139">
        <v>10.81</v>
      </c>
      <c r="M17" s="239">
        <f t="shared" si="2"/>
        <v>27.037211934069795</v>
      </c>
      <c r="N17" s="240"/>
      <c r="O17" s="374"/>
      <c r="P17" s="318"/>
    </row>
    <row r="18" spans="2:16" s="76" customFormat="1" ht="16.5" customHeight="1">
      <c r="B18" s="319"/>
      <c r="C18" s="320" t="s">
        <v>61</v>
      </c>
      <c r="D18" s="139">
        <v>0</v>
      </c>
      <c r="E18" s="139">
        <v>0</v>
      </c>
      <c r="F18" s="139">
        <v>0</v>
      </c>
      <c r="G18" s="139">
        <v>0</v>
      </c>
      <c r="H18" s="139">
        <v>0</v>
      </c>
      <c r="I18" s="139">
        <v>0</v>
      </c>
      <c r="J18" s="139">
        <v>0</v>
      </c>
      <c r="K18" s="139">
        <v>0</v>
      </c>
      <c r="L18" s="139">
        <v>0</v>
      </c>
      <c r="M18" s="239">
        <f t="shared" si="2"/>
        <v>0</v>
      </c>
      <c r="N18" s="240"/>
      <c r="O18" s="374"/>
      <c r="P18" s="318"/>
    </row>
    <row r="19" spans="2:16" s="76" customFormat="1" ht="16.5" customHeight="1">
      <c r="B19" s="319"/>
      <c r="C19" s="320" t="s">
        <v>273</v>
      </c>
      <c r="D19" s="139">
        <v>0</v>
      </c>
      <c r="E19" s="139">
        <v>0</v>
      </c>
      <c r="F19" s="139">
        <v>0</v>
      </c>
      <c r="G19" s="139">
        <v>4</v>
      </c>
      <c r="H19" s="139">
        <v>0</v>
      </c>
      <c r="I19" s="139">
        <v>0</v>
      </c>
      <c r="J19" s="139">
        <v>0</v>
      </c>
      <c r="K19" s="139">
        <v>0</v>
      </c>
      <c r="L19" s="139">
        <v>0</v>
      </c>
      <c r="M19" s="239">
        <f t="shared" si="2"/>
        <v>4</v>
      </c>
      <c r="N19" s="240"/>
      <c r="O19" s="374"/>
      <c r="P19" s="318"/>
    </row>
    <row r="20" spans="2:16" s="76" customFormat="1" ht="16.5" customHeight="1">
      <c r="B20" s="319"/>
      <c r="C20" s="322" t="s">
        <v>135</v>
      </c>
      <c r="D20" s="139">
        <v>0.02264298707443163</v>
      </c>
      <c r="E20" s="139">
        <v>0.13813845882809447</v>
      </c>
      <c r="F20" s="139">
        <v>0.2513971045985015</v>
      </c>
      <c r="G20" s="139">
        <v>10.186462488070575</v>
      </c>
      <c r="H20" s="139">
        <v>0.1003789418057653</v>
      </c>
      <c r="I20" s="139">
        <v>0.09856490171549975</v>
      </c>
      <c r="J20" s="139">
        <v>0</v>
      </c>
      <c r="K20" s="139">
        <v>0.0676</v>
      </c>
      <c r="L20" s="139">
        <v>0.2787657220341534</v>
      </c>
      <c r="M20" s="239">
        <f>+SUM(D20:L20)</f>
        <v>11.14395060412702</v>
      </c>
      <c r="N20" s="240"/>
      <c r="O20" s="374"/>
      <c r="P20" s="318"/>
    </row>
    <row r="21" spans="2:16" s="76" customFormat="1" ht="16.5" customHeight="1">
      <c r="B21" s="319"/>
      <c r="C21" s="322" t="s">
        <v>8</v>
      </c>
      <c r="D21" s="139">
        <v>0</v>
      </c>
      <c r="E21" s="139">
        <v>0</v>
      </c>
      <c r="F21" s="139">
        <v>0.2608761794962753</v>
      </c>
      <c r="G21" s="139">
        <v>22.857791833983676</v>
      </c>
      <c r="H21" s="139">
        <v>1.778738772614402</v>
      </c>
      <c r="I21" s="139">
        <v>0.3172487710941063</v>
      </c>
      <c r="J21" s="139">
        <v>0</v>
      </c>
      <c r="K21" s="139">
        <v>8.693092649369074</v>
      </c>
      <c r="L21" s="139">
        <v>0.48011751380935497</v>
      </c>
      <c r="M21" s="239">
        <f t="shared" si="2"/>
        <v>34.38786572036689</v>
      </c>
      <c r="N21" s="240"/>
      <c r="O21" s="374"/>
      <c r="P21" s="318"/>
    </row>
    <row r="22" spans="2:16" s="76" customFormat="1" ht="24.75" customHeight="1">
      <c r="B22" s="319"/>
      <c r="C22" s="67" t="s">
        <v>96</v>
      </c>
      <c r="D22" s="139">
        <f aca="true" t="shared" si="3" ref="D22:L22">D23+D24</f>
        <v>2.8585317964774744</v>
      </c>
      <c r="E22" s="139">
        <f t="shared" si="3"/>
        <v>2.30276399991385</v>
      </c>
      <c r="F22" s="139">
        <f t="shared" si="3"/>
        <v>17.969738859679435</v>
      </c>
      <c r="G22" s="139">
        <f t="shared" si="3"/>
        <v>2756.809961038171</v>
      </c>
      <c r="H22" s="139">
        <f t="shared" si="3"/>
        <v>23.664370576447517</v>
      </c>
      <c r="I22" s="139">
        <f t="shared" si="3"/>
        <v>2.774291797843714</v>
      </c>
      <c r="J22" s="139">
        <f t="shared" si="3"/>
        <v>3.2660171860254397</v>
      </c>
      <c r="K22" s="139">
        <f t="shared" si="3"/>
        <v>450.36862320525245</v>
      </c>
      <c r="L22" s="139">
        <f t="shared" si="3"/>
        <v>92.78272032635125</v>
      </c>
      <c r="M22" s="239">
        <f t="shared" si="2"/>
        <v>3352.797018786162</v>
      </c>
      <c r="N22" s="240"/>
      <c r="O22" s="374"/>
      <c r="P22" s="318"/>
    </row>
    <row r="23" spans="2:16" s="323" customFormat="1" ht="16.5" customHeight="1">
      <c r="B23" s="119"/>
      <c r="C23" s="68" t="s">
        <v>144</v>
      </c>
      <c r="D23" s="139">
        <v>2.469411796477474</v>
      </c>
      <c r="E23" s="139">
        <v>1.9018839999138502</v>
      </c>
      <c r="F23" s="139">
        <v>14.580618859679435</v>
      </c>
      <c r="G23" s="139">
        <v>2293.9190204089527</v>
      </c>
      <c r="H23" s="139">
        <v>19.27629057644752</v>
      </c>
      <c r="I23" s="139">
        <v>2.571811797843714</v>
      </c>
      <c r="J23" s="139">
        <v>2.7243371860254397</v>
      </c>
      <c r="K23" s="139">
        <v>366.1855032052525</v>
      </c>
      <c r="L23" s="139">
        <v>74.86448032635126</v>
      </c>
      <c r="M23" s="136">
        <f t="shared" si="2"/>
        <v>2778.493358156944</v>
      </c>
      <c r="N23" s="375"/>
      <c r="O23" s="376"/>
      <c r="P23" s="325"/>
    </row>
    <row r="24" spans="2:16" s="115" customFormat="1" ht="16.5" customHeight="1">
      <c r="B24" s="288"/>
      <c r="C24" s="68" t="s">
        <v>145</v>
      </c>
      <c r="D24" s="139">
        <v>0.38912</v>
      </c>
      <c r="E24" s="139">
        <v>0.40088</v>
      </c>
      <c r="F24" s="139">
        <v>3.38912</v>
      </c>
      <c r="G24" s="139">
        <v>462.89094062921805</v>
      </c>
      <c r="H24" s="139">
        <v>4.38808</v>
      </c>
      <c r="I24" s="139">
        <v>0.20248</v>
      </c>
      <c r="J24" s="139">
        <v>0.54168</v>
      </c>
      <c r="K24" s="139">
        <v>84.18312</v>
      </c>
      <c r="L24" s="139">
        <v>17.91824</v>
      </c>
      <c r="M24" s="136">
        <f t="shared" si="2"/>
        <v>574.303660629218</v>
      </c>
      <c r="N24" s="137"/>
      <c r="O24" s="65"/>
      <c r="P24" s="75"/>
    </row>
    <row r="25" spans="2:16" s="76" customFormat="1" ht="30" customHeight="1">
      <c r="B25" s="324"/>
      <c r="C25" s="67" t="s">
        <v>136</v>
      </c>
      <c r="D25" s="142">
        <f>+SUM(D22,D13,D10)</f>
        <v>4.928136010208268</v>
      </c>
      <c r="E25" s="142">
        <f aca="true" t="shared" si="4" ref="E25:L25">+SUM(E22,E13,E10)</f>
        <v>6.785948721498748</v>
      </c>
      <c r="F25" s="142">
        <f t="shared" si="4"/>
        <v>33.68937414470818</v>
      </c>
      <c r="G25" s="142">
        <f t="shared" si="4"/>
        <v>8159.503555824833</v>
      </c>
      <c r="H25" s="142">
        <f t="shared" si="4"/>
        <v>69.91067078327931</v>
      </c>
      <c r="I25" s="142">
        <f t="shared" si="4"/>
        <v>21.633253833905588</v>
      </c>
      <c r="J25" s="142">
        <f t="shared" si="4"/>
        <v>5.7246840068940354</v>
      </c>
      <c r="K25" s="142">
        <f t="shared" si="4"/>
        <v>1058.6112647788423</v>
      </c>
      <c r="L25" s="142">
        <f t="shared" si="4"/>
        <v>207.67521450029923</v>
      </c>
      <c r="M25" s="239">
        <f t="shared" si="2"/>
        <v>9568.462102604468</v>
      </c>
      <c r="N25" s="240"/>
      <c r="O25" s="374"/>
      <c r="P25" s="318"/>
    </row>
    <row r="26" spans="2:16" s="323" customFormat="1" ht="16.5" customHeight="1">
      <c r="B26" s="119"/>
      <c r="C26" s="120" t="s">
        <v>20</v>
      </c>
      <c r="D26" s="139">
        <v>0</v>
      </c>
      <c r="E26" s="139">
        <v>0</v>
      </c>
      <c r="F26" s="139">
        <v>0</v>
      </c>
      <c r="G26" s="139">
        <v>240</v>
      </c>
      <c r="H26" s="139">
        <v>13</v>
      </c>
      <c r="I26" s="139">
        <v>0</v>
      </c>
      <c r="J26" s="139">
        <v>0</v>
      </c>
      <c r="K26" s="139">
        <v>93</v>
      </c>
      <c r="L26" s="139">
        <v>0</v>
      </c>
      <c r="M26" s="332">
        <f t="shared" si="2"/>
        <v>346</v>
      </c>
      <c r="N26" s="375"/>
      <c r="O26" s="376"/>
      <c r="P26" s="325"/>
    </row>
    <row r="27" spans="2:16" s="323" customFormat="1" ht="16.5" customHeight="1">
      <c r="B27" s="121"/>
      <c r="C27" s="122" t="s">
        <v>21</v>
      </c>
      <c r="D27" s="139">
        <v>0.02264298707443163</v>
      </c>
      <c r="E27" s="139">
        <v>0.138138458828094</v>
      </c>
      <c r="F27" s="139">
        <v>0.2513971045985015</v>
      </c>
      <c r="G27" s="139">
        <v>35.70264878464255</v>
      </c>
      <c r="H27" s="139">
        <v>0.1003789418057653</v>
      </c>
      <c r="I27" s="139">
        <v>0.09856490171549975</v>
      </c>
      <c r="J27" s="139">
        <v>0</v>
      </c>
      <c r="K27" s="139">
        <v>8.011</v>
      </c>
      <c r="L27" s="139">
        <v>1.0420809734061534</v>
      </c>
      <c r="M27" s="332">
        <f>+SUM(D27:L27)</f>
        <v>45.36685215207098</v>
      </c>
      <c r="N27" s="375"/>
      <c r="O27" s="376"/>
      <c r="P27" s="325"/>
    </row>
    <row r="28" spans="2:16" s="76" customFormat="1" ht="30" customHeight="1">
      <c r="B28" s="286"/>
      <c r="C28" s="71" t="s">
        <v>9</v>
      </c>
      <c r="D28" s="131"/>
      <c r="E28" s="131"/>
      <c r="F28" s="131"/>
      <c r="G28" s="131"/>
      <c r="H28" s="131"/>
      <c r="I28" s="131"/>
      <c r="J28" s="131"/>
      <c r="K28" s="131"/>
      <c r="L28" s="131"/>
      <c r="M28" s="326"/>
      <c r="N28" s="377"/>
      <c r="O28" s="378"/>
      <c r="P28" s="318"/>
    </row>
    <row r="29" spans="2:16" s="115" customFormat="1" ht="16.5" customHeight="1">
      <c r="B29" s="287"/>
      <c r="C29" s="63" t="s">
        <v>94</v>
      </c>
      <c r="D29" s="139">
        <f aca="true" t="shared" si="5" ref="D29:L29">D30+D31</f>
        <v>0</v>
      </c>
      <c r="E29" s="139">
        <f t="shared" si="5"/>
        <v>0</v>
      </c>
      <c r="F29" s="139">
        <f t="shared" si="5"/>
        <v>0</v>
      </c>
      <c r="G29" s="139">
        <f t="shared" si="5"/>
        <v>830.4739212987546</v>
      </c>
      <c r="H29" s="139">
        <f t="shared" si="5"/>
        <v>0.026133978614503624</v>
      </c>
      <c r="I29" s="139">
        <f t="shared" si="5"/>
        <v>1.5780575685400091</v>
      </c>
      <c r="J29" s="139">
        <f t="shared" si="5"/>
        <v>0</v>
      </c>
      <c r="K29" s="139">
        <f t="shared" si="5"/>
        <v>104.11452015297097</v>
      </c>
      <c r="L29" s="139">
        <f t="shared" si="5"/>
        <v>1.3096053339330054</v>
      </c>
      <c r="M29" s="136">
        <f t="shared" si="2"/>
        <v>937.502238332813</v>
      </c>
      <c r="N29" s="137"/>
      <c r="O29" s="65"/>
      <c r="P29" s="75"/>
    </row>
    <row r="30" spans="2:16" s="115" customFormat="1" ht="16.5" customHeight="1">
      <c r="B30" s="288"/>
      <c r="C30" s="68" t="s">
        <v>144</v>
      </c>
      <c r="D30" s="139">
        <v>0</v>
      </c>
      <c r="E30" s="139">
        <v>0</v>
      </c>
      <c r="F30" s="139">
        <v>0</v>
      </c>
      <c r="G30" s="139">
        <v>0</v>
      </c>
      <c r="H30" s="139">
        <v>0</v>
      </c>
      <c r="I30" s="139">
        <v>0</v>
      </c>
      <c r="J30" s="139">
        <v>0</v>
      </c>
      <c r="K30" s="139">
        <v>0</v>
      </c>
      <c r="L30" s="139">
        <v>0</v>
      </c>
      <c r="M30" s="136">
        <f t="shared" si="2"/>
        <v>0</v>
      </c>
      <c r="N30" s="137"/>
      <c r="O30" s="65"/>
      <c r="P30" s="75"/>
    </row>
    <row r="31" spans="2:16" s="115" customFormat="1" ht="16.5" customHeight="1">
      <c r="B31" s="288"/>
      <c r="C31" s="68" t="s">
        <v>145</v>
      </c>
      <c r="D31" s="139">
        <v>0</v>
      </c>
      <c r="E31" s="139">
        <v>0</v>
      </c>
      <c r="F31" s="139">
        <v>0</v>
      </c>
      <c r="G31" s="139">
        <v>830.4739212987546</v>
      </c>
      <c r="H31" s="139">
        <v>0.026133978614503624</v>
      </c>
      <c r="I31" s="139">
        <v>1.5780575685400091</v>
      </c>
      <c r="J31" s="139">
        <v>0</v>
      </c>
      <c r="K31" s="139">
        <v>104.11452015297097</v>
      </c>
      <c r="L31" s="139">
        <v>1.3096053339330054</v>
      </c>
      <c r="M31" s="136">
        <f t="shared" si="2"/>
        <v>937.502238332813</v>
      </c>
      <c r="N31" s="137"/>
      <c r="O31" s="65"/>
      <c r="P31" s="75"/>
    </row>
    <row r="32" spans="2:16" s="115" customFormat="1" ht="30" customHeight="1">
      <c r="B32" s="287"/>
      <c r="C32" s="63" t="s">
        <v>95</v>
      </c>
      <c r="D32" s="139">
        <f aca="true" t="shared" si="6" ref="D32:L32">D33+D34</f>
        <v>0.009953528100136826</v>
      </c>
      <c r="E32" s="139">
        <f t="shared" si="6"/>
        <v>0.021428054527948107</v>
      </c>
      <c r="F32" s="139">
        <f t="shared" si="6"/>
        <v>0.16291062686869712</v>
      </c>
      <c r="G32" s="139">
        <f t="shared" si="6"/>
        <v>31.388785316075356</v>
      </c>
      <c r="H32" s="139">
        <f t="shared" si="6"/>
        <v>3.04194885724421</v>
      </c>
      <c r="I32" s="139">
        <f t="shared" si="6"/>
        <v>1.57776693863072</v>
      </c>
      <c r="J32" s="139">
        <f t="shared" si="6"/>
        <v>0.03590386661936856</v>
      </c>
      <c r="K32" s="139">
        <f t="shared" si="6"/>
        <v>8.57938369431916</v>
      </c>
      <c r="L32" s="139">
        <f t="shared" si="6"/>
        <v>4.387987852835355</v>
      </c>
      <c r="M32" s="136">
        <f t="shared" si="2"/>
        <v>49.20606873522095</v>
      </c>
      <c r="N32" s="137"/>
      <c r="O32" s="65"/>
      <c r="P32" s="75"/>
    </row>
    <row r="33" spans="2:16" s="115" customFormat="1" ht="16.5" customHeight="1">
      <c r="B33" s="287"/>
      <c r="C33" s="68" t="s">
        <v>144</v>
      </c>
      <c r="D33" s="139">
        <v>0</v>
      </c>
      <c r="E33" s="139">
        <v>0.021428054527948107</v>
      </c>
      <c r="F33" s="139">
        <v>0.16291062686869712</v>
      </c>
      <c r="G33" s="139">
        <v>31.364049849597883</v>
      </c>
      <c r="H33" s="139">
        <v>3.04194885724421</v>
      </c>
      <c r="I33" s="139">
        <v>1.57776693863072</v>
      </c>
      <c r="J33" s="139">
        <v>0.03590386661936856</v>
      </c>
      <c r="K33" s="139">
        <v>8.536166146556528</v>
      </c>
      <c r="L33" s="139">
        <v>4.387987852835355</v>
      </c>
      <c r="M33" s="136">
        <f t="shared" si="2"/>
        <v>49.12816219288071</v>
      </c>
      <c r="N33" s="137"/>
      <c r="O33" s="65"/>
      <c r="P33" s="75"/>
    </row>
    <row r="34" spans="2:16" s="115" customFormat="1" ht="16.5" customHeight="1">
      <c r="B34" s="287"/>
      <c r="C34" s="68" t="s">
        <v>145</v>
      </c>
      <c r="D34" s="139">
        <v>0.009953528100136826</v>
      </c>
      <c r="E34" s="139">
        <v>0</v>
      </c>
      <c r="F34" s="139">
        <v>0</v>
      </c>
      <c r="G34" s="139">
        <v>0.02473546647747428</v>
      </c>
      <c r="H34" s="139">
        <v>0</v>
      </c>
      <c r="I34" s="139">
        <v>0</v>
      </c>
      <c r="J34" s="139">
        <v>0</v>
      </c>
      <c r="K34" s="139">
        <v>0.04321754776263113</v>
      </c>
      <c r="L34" s="139">
        <v>0</v>
      </c>
      <c r="M34" s="136">
        <f t="shared" si="2"/>
        <v>0.07790654234024223</v>
      </c>
      <c r="N34" s="137"/>
      <c r="O34" s="65"/>
      <c r="P34" s="75"/>
    </row>
    <row r="35" spans="2:16" s="76" customFormat="1" ht="30" customHeight="1">
      <c r="B35" s="319"/>
      <c r="C35" s="320" t="s">
        <v>272</v>
      </c>
      <c r="D35" s="139">
        <v>0</v>
      </c>
      <c r="E35" s="139">
        <v>0</v>
      </c>
      <c r="F35" s="139">
        <v>0</v>
      </c>
      <c r="G35" s="139">
        <v>4.819</v>
      </c>
      <c r="H35" s="139">
        <v>0</v>
      </c>
      <c r="I35" s="139">
        <v>0</v>
      </c>
      <c r="J35" s="139">
        <v>0</v>
      </c>
      <c r="K35" s="139">
        <v>0</v>
      </c>
      <c r="L35" s="139">
        <v>0</v>
      </c>
      <c r="M35" s="136">
        <f t="shared" si="2"/>
        <v>4.819</v>
      </c>
      <c r="N35" s="240"/>
      <c r="O35" s="374"/>
      <c r="P35" s="318"/>
    </row>
    <row r="36" spans="2:16" s="115" customFormat="1" ht="16.5" customHeight="1">
      <c r="B36" s="288"/>
      <c r="C36" s="68" t="s">
        <v>156</v>
      </c>
      <c r="D36" s="139">
        <v>0</v>
      </c>
      <c r="E36" s="139">
        <v>0</v>
      </c>
      <c r="F36" s="139">
        <v>0.03</v>
      </c>
      <c r="G36" s="139">
        <v>17.401</v>
      </c>
      <c r="H36" s="139">
        <v>2.9</v>
      </c>
      <c r="I36" s="139">
        <v>0</v>
      </c>
      <c r="J36" s="139">
        <v>0</v>
      </c>
      <c r="K36" s="139">
        <v>3.626</v>
      </c>
      <c r="L36" s="139">
        <v>4.125</v>
      </c>
      <c r="M36" s="136">
        <f t="shared" si="2"/>
        <v>28.082</v>
      </c>
      <c r="N36" s="137"/>
      <c r="O36" s="65"/>
      <c r="P36" s="75"/>
    </row>
    <row r="37" spans="2:16" s="115" customFormat="1" ht="16.5" customHeight="1">
      <c r="B37" s="288"/>
      <c r="C37" s="68" t="s">
        <v>61</v>
      </c>
      <c r="D37" s="139">
        <v>0</v>
      </c>
      <c r="E37" s="139">
        <v>0</v>
      </c>
      <c r="F37" s="139">
        <v>0</v>
      </c>
      <c r="G37" s="139">
        <v>0</v>
      </c>
      <c r="H37" s="139">
        <v>0</v>
      </c>
      <c r="I37" s="139">
        <v>0</v>
      </c>
      <c r="J37" s="139">
        <v>0</v>
      </c>
      <c r="K37" s="139">
        <v>0</v>
      </c>
      <c r="L37" s="139">
        <v>0</v>
      </c>
      <c r="M37" s="136">
        <f t="shared" si="2"/>
        <v>0</v>
      </c>
      <c r="N37" s="137"/>
      <c r="O37" s="65"/>
      <c r="P37" s="75"/>
    </row>
    <row r="38" spans="2:16" s="115" customFormat="1" ht="16.5" customHeight="1">
      <c r="B38" s="288"/>
      <c r="C38" s="68" t="s">
        <v>273</v>
      </c>
      <c r="D38" s="139">
        <v>0</v>
      </c>
      <c r="E38" s="139">
        <v>0</v>
      </c>
      <c r="F38" s="139">
        <v>0</v>
      </c>
      <c r="G38" s="139">
        <v>0</v>
      </c>
      <c r="H38" s="139">
        <v>0</v>
      </c>
      <c r="I38" s="139">
        <v>0</v>
      </c>
      <c r="J38" s="139">
        <v>0</v>
      </c>
      <c r="K38" s="139">
        <v>0</v>
      </c>
      <c r="L38" s="139">
        <v>0</v>
      </c>
      <c r="M38" s="136">
        <f t="shared" si="2"/>
        <v>0</v>
      </c>
      <c r="N38" s="137"/>
      <c r="O38" s="65"/>
      <c r="P38" s="75"/>
    </row>
    <row r="39" spans="2:16" s="115" customFormat="1" ht="16.5" customHeight="1">
      <c r="B39" s="288"/>
      <c r="C39" s="321" t="s">
        <v>135</v>
      </c>
      <c r="D39" s="139">
        <v>0</v>
      </c>
      <c r="E39" s="139">
        <v>0</v>
      </c>
      <c r="F39" s="139">
        <v>0</v>
      </c>
      <c r="G39" s="139">
        <v>2.5409975042879998</v>
      </c>
      <c r="H39" s="139">
        <v>0</v>
      </c>
      <c r="I39" s="139">
        <v>0</v>
      </c>
      <c r="J39" s="139">
        <v>0</v>
      </c>
      <c r="K39" s="139">
        <v>0</v>
      </c>
      <c r="L39" s="139">
        <v>0</v>
      </c>
      <c r="M39" s="136">
        <f t="shared" si="2"/>
        <v>2.5409975042879998</v>
      </c>
      <c r="N39" s="137"/>
      <c r="O39" s="65"/>
      <c r="P39" s="75"/>
    </row>
    <row r="40" spans="2:16" s="76" customFormat="1" ht="16.5" customHeight="1">
      <c r="B40" s="319"/>
      <c r="C40" s="322" t="s">
        <v>8</v>
      </c>
      <c r="D40" s="139">
        <v>0</v>
      </c>
      <c r="E40" s="139">
        <v>0</v>
      </c>
      <c r="F40" s="139">
        <v>0.13291062686869712</v>
      </c>
      <c r="G40" s="139">
        <v>6.62778781178736</v>
      </c>
      <c r="H40" s="139">
        <v>0.14194885724421022</v>
      </c>
      <c r="I40" s="139">
        <v>1.57776693863072</v>
      </c>
      <c r="J40" s="139">
        <v>0.03590386661936856</v>
      </c>
      <c r="K40" s="139">
        <v>4.95338369431916</v>
      </c>
      <c r="L40" s="139">
        <v>0.2629878528353519</v>
      </c>
      <c r="M40" s="239">
        <f>+SUM(D40:L40)</f>
        <v>13.732689648304866</v>
      </c>
      <c r="N40" s="240"/>
      <c r="O40" s="374"/>
      <c r="P40" s="318"/>
    </row>
    <row r="41" spans="2:16" s="76" customFormat="1" ht="24.75" customHeight="1">
      <c r="B41" s="319"/>
      <c r="C41" s="67" t="s">
        <v>96</v>
      </c>
      <c r="D41" s="139">
        <f aca="true" t="shared" si="7" ref="D41:L41">D42+D43</f>
        <v>1.4210155576952312</v>
      </c>
      <c r="E41" s="139">
        <f t="shared" si="7"/>
        <v>24.131452520508795</v>
      </c>
      <c r="F41" s="139">
        <f t="shared" si="7"/>
        <v>14.05452023057822</v>
      </c>
      <c r="G41" s="139">
        <f t="shared" si="7"/>
        <v>2114.4770498873227</v>
      </c>
      <c r="H41" s="139">
        <f t="shared" si="7"/>
        <v>16.401708051740737</v>
      </c>
      <c r="I41" s="139">
        <f t="shared" si="7"/>
        <v>13.690449510464704</v>
      </c>
      <c r="J41" s="139">
        <f t="shared" si="7"/>
        <v>0.27913844169665025</v>
      </c>
      <c r="K41" s="139">
        <f t="shared" si="7"/>
        <v>421.58757880897343</v>
      </c>
      <c r="L41" s="139">
        <f t="shared" si="7"/>
        <v>94.91444861825623</v>
      </c>
      <c r="M41" s="239">
        <f>+SUM(D41:L41)</f>
        <v>2700.957361627236</v>
      </c>
      <c r="N41" s="240"/>
      <c r="O41" s="374"/>
      <c r="P41" s="318"/>
    </row>
    <row r="42" spans="2:16" s="115" customFormat="1" ht="16.5" customHeight="1">
      <c r="B42" s="287"/>
      <c r="C42" s="68" t="s">
        <v>144</v>
      </c>
      <c r="D42" s="139">
        <v>1.4210155576952312</v>
      </c>
      <c r="E42" s="139">
        <v>24.131452520508795</v>
      </c>
      <c r="F42" s="139">
        <v>14.05452023057822</v>
      </c>
      <c r="G42" s="139">
        <v>2101.386786888729</v>
      </c>
      <c r="H42" s="139">
        <v>16.401708051740737</v>
      </c>
      <c r="I42" s="139">
        <v>13.690449510464704</v>
      </c>
      <c r="J42" s="139">
        <v>0.27913844169665025</v>
      </c>
      <c r="K42" s="139">
        <v>420.2322532189734</v>
      </c>
      <c r="L42" s="139">
        <v>94.91444861825623</v>
      </c>
      <c r="M42" s="136">
        <f>+SUM(D42:L42)</f>
        <v>2686.5117730386423</v>
      </c>
      <c r="N42" s="137"/>
      <c r="O42" s="65"/>
      <c r="P42" s="75"/>
    </row>
    <row r="43" spans="2:16" s="115" customFormat="1" ht="16.5" customHeight="1">
      <c r="B43" s="288"/>
      <c r="C43" s="68" t="s">
        <v>145</v>
      </c>
      <c r="D43" s="139">
        <v>0</v>
      </c>
      <c r="E43" s="139">
        <v>0</v>
      </c>
      <c r="F43" s="139">
        <v>0</v>
      </c>
      <c r="G43" s="139">
        <v>13.090262998593523</v>
      </c>
      <c r="H43" s="139">
        <v>0</v>
      </c>
      <c r="I43" s="139">
        <v>0</v>
      </c>
      <c r="J43" s="139">
        <v>0</v>
      </c>
      <c r="K43" s="139">
        <v>1.35532559</v>
      </c>
      <c r="L43" s="139">
        <v>0</v>
      </c>
      <c r="M43" s="136">
        <f>+SUM(D43:L43)</f>
        <v>14.445588588593523</v>
      </c>
      <c r="N43" s="137"/>
      <c r="O43" s="65"/>
      <c r="P43" s="75"/>
    </row>
    <row r="44" spans="2:16" s="76" customFormat="1" ht="30" customHeight="1">
      <c r="B44" s="324"/>
      <c r="C44" s="67" t="s">
        <v>137</v>
      </c>
      <c r="D44" s="142">
        <f>+SUM(D41,D32,D29)</f>
        <v>1.430969085795368</v>
      </c>
      <c r="E44" s="142">
        <f aca="true" t="shared" si="8" ref="E44:L44">+SUM(E41,E32,E29)</f>
        <v>24.152880575036743</v>
      </c>
      <c r="F44" s="366">
        <f t="shared" si="8"/>
        <v>14.217430857446917</v>
      </c>
      <c r="G44" s="366">
        <f t="shared" si="8"/>
        <v>2976.339756502153</v>
      </c>
      <c r="H44" s="366">
        <f t="shared" si="8"/>
        <v>19.46979088759945</v>
      </c>
      <c r="I44" s="366">
        <f t="shared" si="8"/>
        <v>16.846274017635434</v>
      </c>
      <c r="J44" s="366">
        <f t="shared" si="8"/>
        <v>0.3150423083160188</v>
      </c>
      <c r="K44" s="366">
        <f t="shared" si="8"/>
        <v>534.2814826562636</v>
      </c>
      <c r="L44" s="366">
        <f t="shared" si="8"/>
        <v>100.61204180502459</v>
      </c>
      <c r="M44" s="379">
        <f t="shared" si="2"/>
        <v>3687.665668695271</v>
      </c>
      <c r="N44" s="240"/>
      <c r="O44" s="374"/>
      <c r="P44" s="318"/>
    </row>
    <row r="45" spans="2:16" s="323" customFormat="1" ht="16.5" customHeight="1">
      <c r="B45" s="119"/>
      <c r="C45" s="120" t="s">
        <v>20</v>
      </c>
      <c r="D45" s="139">
        <v>0</v>
      </c>
      <c r="E45" s="139">
        <v>0</v>
      </c>
      <c r="F45" s="367">
        <v>0</v>
      </c>
      <c r="G45" s="367">
        <v>15</v>
      </c>
      <c r="H45" s="367">
        <v>0</v>
      </c>
      <c r="I45" s="367">
        <v>0</v>
      </c>
      <c r="J45" s="367">
        <v>0</v>
      </c>
      <c r="K45" s="367">
        <v>0</v>
      </c>
      <c r="L45" s="367">
        <v>0</v>
      </c>
      <c r="M45" s="332">
        <f t="shared" si="2"/>
        <v>15</v>
      </c>
      <c r="N45" s="375"/>
      <c r="O45" s="376"/>
      <c r="P45" s="325"/>
    </row>
    <row r="46" spans="2:16" s="323" customFormat="1" ht="16.5" customHeight="1">
      <c r="B46" s="121"/>
      <c r="C46" s="122" t="s">
        <v>21</v>
      </c>
      <c r="D46" s="139">
        <v>0</v>
      </c>
      <c r="E46" s="139">
        <v>0</v>
      </c>
      <c r="F46" s="367">
        <v>0</v>
      </c>
      <c r="G46" s="367">
        <v>2</v>
      </c>
      <c r="H46" s="367">
        <v>0</v>
      </c>
      <c r="I46" s="367">
        <v>0</v>
      </c>
      <c r="J46" s="367">
        <v>0</v>
      </c>
      <c r="K46" s="367">
        <v>0.5</v>
      </c>
      <c r="L46" s="367">
        <v>0</v>
      </c>
      <c r="M46" s="332">
        <f>+SUM(D46:L46)</f>
        <v>2.5</v>
      </c>
      <c r="N46" s="375"/>
      <c r="O46" s="376"/>
      <c r="P46" s="325"/>
    </row>
    <row r="47" spans="2:16" s="323" customFormat="1" ht="16.5" customHeight="1">
      <c r="B47" s="121"/>
      <c r="C47" s="122" t="s">
        <v>7</v>
      </c>
      <c r="D47" s="148"/>
      <c r="E47" s="148"/>
      <c r="F47" s="148"/>
      <c r="G47" s="148"/>
      <c r="H47" s="148"/>
      <c r="I47" s="148"/>
      <c r="J47" s="148"/>
      <c r="K47" s="148"/>
      <c r="L47" s="148"/>
      <c r="M47" s="327">
        <v>607</v>
      </c>
      <c r="N47" s="328"/>
      <c r="O47" s="376"/>
      <c r="P47" s="325"/>
    </row>
    <row r="48" spans="2:16" s="115" customFormat="1" ht="24.75" customHeight="1">
      <c r="B48" s="287"/>
      <c r="C48" s="329" t="s">
        <v>149</v>
      </c>
      <c r="D48" s="139"/>
      <c r="E48" s="139"/>
      <c r="F48" s="139"/>
      <c r="G48" s="139"/>
      <c r="H48" s="139"/>
      <c r="I48" s="139"/>
      <c r="J48" s="139"/>
      <c r="K48" s="139"/>
      <c r="L48" s="139"/>
      <c r="M48" s="136"/>
      <c r="N48" s="137"/>
      <c r="O48" s="65"/>
      <c r="P48" s="75"/>
    </row>
    <row r="49" spans="2:16" s="115" customFormat="1" ht="16.5" customHeight="1">
      <c r="B49" s="288"/>
      <c r="C49" s="68" t="s">
        <v>150</v>
      </c>
      <c r="D49" s="139">
        <v>1.0309690857953682</v>
      </c>
      <c r="E49" s="139">
        <v>1.2661485750367405</v>
      </c>
      <c r="F49" s="368">
        <v>7.701430857446916</v>
      </c>
      <c r="G49" s="368">
        <f>1984.60220941608-0.5</f>
        <v>1984.10220941608</v>
      </c>
      <c r="H49" s="368">
        <v>14.199515887599453</v>
      </c>
      <c r="I49" s="368">
        <v>1.0521495104647038</v>
      </c>
      <c r="J49" s="368">
        <v>0.31404230831601887</v>
      </c>
      <c r="K49" s="368">
        <v>291.75534005825875</v>
      </c>
      <c r="L49" s="368">
        <v>76.56338912930372</v>
      </c>
      <c r="M49" s="380">
        <f t="shared" si="2"/>
        <v>2377.9851948283017</v>
      </c>
      <c r="N49" s="137"/>
      <c r="O49" s="65"/>
      <c r="P49" s="75"/>
    </row>
    <row r="50" spans="2:16" s="115" customFormat="1" ht="16.5" customHeight="1">
      <c r="B50" s="288"/>
      <c r="C50" s="68" t="s">
        <v>151</v>
      </c>
      <c r="D50" s="139">
        <v>0</v>
      </c>
      <c r="E50" s="139">
        <v>23.186732</v>
      </c>
      <c r="F50" s="368">
        <v>6.216</v>
      </c>
      <c r="G50" s="368">
        <v>892.133081012494</v>
      </c>
      <c r="H50" s="368">
        <v>5.270375</v>
      </c>
      <c r="I50" s="368">
        <v>16.266824507170732</v>
      </c>
      <c r="J50" s="368">
        <v>0.0010000000000000009</v>
      </c>
      <c r="K50" s="368">
        <v>242.52614259800487</v>
      </c>
      <c r="L50" s="368">
        <v>24.048652675720874</v>
      </c>
      <c r="M50" s="380">
        <f t="shared" si="2"/>
        <v>1209.6488077933905</v>
      </c>
      <c r="N50" s="137"/>
      <c r="O50" s="65"/>
      <c r="P50" s="75"/>
    </row>
    <row r="51" spans="2:16" s="115" customFormat="1" ht="16.5" customHeight="1">
      <c r="B51" s="287"/>
      <c r="C51" s="68" t="s">
        <v>152</v>
      </c>
      <c r="D51" s="139">
        <v>0</v>
      </c>
      <c r="E51" s="139">
        <v>0</v>
      </c>
      <c r="F51" s="368">
        <v>0</v>
      </c>
      <c r="G51" s="368">
        <v>99.93716607358232</v>
      </c>
      <c r="H51" s="368">
        <v>0</v>
      </c>
      <c r="I51" s="368">
        <v>0</v>
      </c>
      <c r="J51" s="368">
        <v>0</v>
      </c>
      <c r="K51" s="368">
        <v>0</v>
      </c>
      <c r="L51" s="368">
        <v>0</v>
      </c>
      <c r="M51" s="380">
        <f t="shared" si="2"/>
        <v>99.93716607358232</v>
      </c>
      <c r="N51" s="137"/>
      <c r="O51" s="65"/>
      <c r="P51" s="75"/>
    </row>
    <row r="52" spans="2:16" s="76" customFormat="1" ht="30" customHeight="1">
      <c r="B52" s="286"/>
      <c r="C52" s="71" t="s">
        <v>287</v>
      </c>
      <c r="D52" s="141"/>
      <c r="E52" s="141"/>
      <c r="F52" s="141"/>
      <c r="G52" s="141"/>
      <c r="H52" s="141"/>
      <c r="I52" s="141"/>
      <c r="J52" s="141"/>
      <c r="K52" s="141"/>
      <c r="L52" s="141"/>
      <c r="M52" s="330"/>
      <c r="N52" s="381"/>
      <c r="O52" s="66"/>
      <c r="P52" s="318"/>
    </row>
    <row r="53" spans="2:16" s="115" customFormat="1" ht="16.5" customHeight="1">
      <c r="B53" s="287"/>
      <c r="C53" s="63" t="s">
        <v>94</v>
      </c>
      <c r="D53" s="139">
        <f aca="true" t="shared" si="9" ref="D53:L53">D54+D55</f>
        <v>1.0916</v>
      </c>
      <c r="E53" s="139">
        <f t="shared" si="9"/>
        <v>2.7602227030862005</v>
      </c>
      <c r="F53" s="139">
        <f t="shared" si="9"/>
        <v>6.9993717275629646</v>
      </c>
      <c r="G53" s="139">
        <f t="shared" si="9"/>
        <v>8626.391632802763</v>
      </c>
      <c r="H53" s="139">
        <f t="shared" si="9"/>
        <v>23.159566330512337</v>
      </c>
      <c r="I53" s="139">
        <f t="shared" si="9"/>
        <v>14.859791425530837</v>
      </c>
      <c r="J53" s="139">
        <f t="shared" si="9"/>
        <v>0</v>
      </c>
      <c r="K53" s="139">
        <f t="shared" si="9"/>
        <v>17201.495975132</v>
      </c>
      <c r="L53" s="139">
        <f t="shared" si="9"/>
        <v>7.987700805756853</v>
      </c>
      <c r="M53" s="136">
        <f t="shared" si="2"/>
        <v>25884.74586092721</v>
      </c>
      <c r="N53" s="137"/>
      <c r="O53" s="65"/>
      <c r="P53" s="75"/>
    </row>
    <row r="54" spans="2:16" s="115" customFormat="1" ht="16.5" customHeight="1">
      <c r="B54" s="288"/>
      <c r="C54" s="68" t="s">
        <v>144</v>
      </c>
      <c r="D54" s="139">
        <v>0.32747999999999994</v>
      </c>
      <c r="E54" s="139">
        <v>0.66486</v>
      </c>
      <c r="F54" s="139">
        <v>1.17393</v>
      </c>
      <c r="G54" s="139">
        <v>1863.5281958969808</v>
      </c>
      <c r="H54" s="139">
        <v>4.2953399999999995</v>
      </c>
      <c r="I54" s="139">
        <v>4.17222</v>
      </c>
      <c r="J54" s="139">
        <v>0</v>
      </c>
      <c r="K54" s="139">
        <v>1670.8403124276688</v>
      </c>
      <c r="L54" s="139">
        <v>0</v>
      </c>
      <c r="M54" s="136">
        <f t="shared" si="2"/>
        <v>3545.0023383246494</v>
      </c>
      <c r="N54" s="137"/>
      <c r="O54" s="65"/>
      <c r="P54" s="75"/>
    </row>
    <row r="55" spans="2:16" s="115" customFormat="1" ht="16.5" customHeight="1">
      <c r="B55" s="288"/>
      <c r="C55" s="68" t="s">
        <v>145</v>
      </c>
      <c r="D55" s="139">
        <v>0.7641199999999999</v>
      </c>
      <c r="E55" s="139">
        <v>2.0953627030862005</v>
      </c>
      <c r="F55" s="139">
        <v>5.825441727562965</v>
      </c>
      <c r="G55" s="139">
        <v>6762.863436905781</v>
      </c>
      <c r="H55" s="139">
        <v>18.864226330512338</v>
      </c>
      <c r="I55" s="139">
        <v>10.687571425530836</v>
      </c>
      <c r="J55" s="139">
        <v>0</v>
      </c>
      <c r="K55" s="139">
        <v>15530.655662704328</v>
      </c>
      <c r="L55" s="139">
        <v>7.987700805756853</v>
      </c>
      <c r="M55" s="136">
        <f t="shared" si="2"/>
        <v>22339.74352260256</v>
      </c>
      <c r="N55" s="137"/>
      <c r="O55" s="65"/>
      <c r="P55" s="75"/>
    </row>
    <row r="56" spans="2:16" s="115" customFormat="1" ht="30" customHeight="1">
      <c r="B56" s="287"/>
      <c r="C56" s="63" t="s">
        <v>95</v>
      </c>
      <c r="D56" s="139">
        <f aca="true" t="shared" si="10" ref="D56:L56">D57+D58</f>
        <v>0</v>
      </c>
      <c r="E56" s="139">
        <f t="shared" si="10"/>
        <v>11.5440227030862</v>
      </c>
      <c r="F56" s="139">
        <f t="shared" si="10"/>
        <v>24.14219876861625</v>
      </c>
      <c r="G56" s="139">
        <f t="shared" si="10"/>
        <v>2363.3840736115435</v>
      </c>
      <c r="H56" s="139">
        <f t="shared" si="10"/>
        <v>14.065807572874819</v>
      </c>
      <c r="I56" s="139">
        <f t="shared" si="10"/>
        <v>18.47040490548827</v>
      </c>
      <c r="J56" s="139">
        <f t="shared" si="10"/>
        <v>0.027891994417183867</v>
      </c>
      <c r="K56" s="139">
        <f t="shared" si="10"/>
        <v>9648.996535951343</v>
      </c>
      <c r="L56" s="139">
        <f t="shared" si="10"/>
        <v>42.439079318303186</v>
      </c>
      <c r="M56" s="136">
        <f t="shared" si="2"/>
        <v>12123.070014825671</v>
      </c>
      <c r="N56" s="137"/>
      <c r="O56" s="65"/>
      <c r="P56" s="75"/>
    </row>
    <row r="57" spans="2:16" s="115" customFormat="1" ht="16.5" customHeight="1">
      <c r="B57" s="287"/>
      <c r="C57" s="68" t="s">
        <v>144</v>
      </c>
      <c r="D57" s="139">
        <v>0</v>
      </c>
      <c r="E57" s="139">
        <v>11.5440227030862</v>
      </c>
      <c r="F57" s="139">
        <v>24.14219876861625</v>
      </c>
      <c r="G57" s="139">
        <v>1728.6239411653692</v>
      </c>
      <c r="H57" s="139">
        <v>13.165807572874819</v>
      </c>
      <c r="I57" s="139">
        <v>18.47040490548827</v>
      </c>
      <c r="J57" s="139">
        <v>0.027891994417183867</v>
      </c>
      <c r="K57" s="139">
        <v>1216.7649514113414</v>
      </c>
      <c r="L57" s="139">
        <v>42.439079318303186</v>
      </c>
      <c r="M57" s="136">
        <f t="shared" si="2"/>
        <v>3055.1782978394967</v>
      </c>
      <c r="N57" s="137"/>
      <c r="O57" s="65"/>
      <c r="P57" s="75"/>
    </row>
    <row r="58" spans="2:16" s="115" customFormat="1" ht="16.5" customHeight="1">
      <c r="B58" s="287"/>
      <c r="C58" s="68" t="s">
        <v>145</v>
      </c>
      <c r="D58" s="139">
        <v>0</v>
      </c>
      <c r="E58" s="139">
        <v>0</v>
      </c>
      <c r="F58" s="139">
        <v>0</v>
      </c>
      <c r="G58" s="139">
        <v>634.7601324461745</v>
      </c>
      <c r="H58" s="139">
        <v>0.9</v>
      </c>
      <c r="I58" s="139">
        <v>0</v>
      </c>
      <c r="J58" s="139">
        <v>0</v>
      </c>
      <c r="K58" s="139">
        <v>8432.23158454</v>
      </c>
      <c r="L58" s="139">
        <v>0</v>
      </c>
      <c r="M58" s="136">
        <f t="shared" si="2"/>
        <v>9067.891716986174</v>
      </c>
      <c r="N58" s="137"/>
      <c r="O58" s="65"/>
      <c r="P58" s="75"/>
    </row>
    <row r="59" spans="2:16" s="76" customFormat="1" ht="30" customHeight="1">
      <c r="B59" s="319"/>
      <c r="C59" s="320" t="s">
        <v>272</v>
      </c>
      <c r="D59" s="139">
        <v>0</v>
      </c>
      <c r="E59" s="139">
        <v>0</v>
      </c>
      <c r="F59" s="139">
        <v>0</v>
      </c>
      <c r="G59" s="139">
        <v>343.21601385644396</v>
      </c>
      <c r="H59" s="139">
        <v>2.083</v>
      </c>
      <c r="I59" s="139">
        <v>0</v>
      </c>
      <c r="J59" s="139">
        <v>0</v>
      </c>
      <c r="K59" s="139">
        <v>363.65358454</v>
      </c>
      <c r="L59" s="139">
        <v>0</v>
      </c>
      <c r="M59" s="136">
        <f t="shared" si="2"/>
        <v>708.952598396444</v>
      </c>
      <c r="N59" s="240"/>
      <c r="O59" s="374"/>
      <c r="P59" s="318"/>
    </row>
    <row r="60" spans="2:16" s="115" customFormat="1" ht="16.5" customHeight="1">
      <c r="B60" s="288"/>
      <c r="C60" s="68" t="s">
        <v>156</v>
      </c>
      <c r="D60" s="139">
        <v>0</v>
      </c>
      <c r="E60" s="139">
        <v>0</v>
      </c>
      <c r="F60" s="139">
        <v>2.962</v>
      </c>
      <c r="G60" s="139">
        <v>1640.7269999999999</v>
      </c>
      <c r="H60" s="139">
        <v>11.95</v>
      </c>
      <c r="I60" s="139">
        <v>6</v>
      </c>
      <c r="J60" s="139">
        <v>0</v>
      </c>
      <c r="K60" s="139">
        <v>549.176</v>
      </c>
      <c r="L60" s="139">
        <v>36.041</v>
      </c>
      <c r="M60" s="136">
        <f t="shared" si="2"/>
        <v>2246.856</v>
      </c>
      <c r="N60" s="137"/>
      <c r="O60" s="65"/>
      <c r="P60" s="75"/>
    </row>
    <row r="61" spans="2:16" s="115" customFormat="1" ht="16.5" customHeight="1">
      <c r="B61" s="288"/>
      <c r="C61" s="68" t="s">
        <v>61</v>
      </c>
      <c r="D61" s="139">
        <v>0</v>
      </c>
      <c r="E61" s="139">
        <v>0</v>
      </c>
      <c r="F61" s="139">
        <v>0</v>
      </c>
      <c r="G61" s="139">
        <v>0</v>
      </c>
      <c r="H61" s="139">
        <v>0</v>
      </c>
      <c r="I61" s="139">
        <v>0</v>
      </c>
      <c r="J61" s="139">
        <v>0</v>
      </c>
      <c r="K61" s="139">
        <v>0</v>
      </c>
      <c r="L61" s="139">
        <v>0</v>
      </c>
      <c r="M61" s="136">
        <f t="shared" si="2"/>
        <v>0</v>
      </c>
      <c r="N61" s="137"/>
      <c r="O61" s="65"/>
      <c r="P61" s="75"/>
    </row>
    <row r="62" spans="2:16" s="115" customFormat="1" ht="16.5" customHeight="1">
      <c r="B62" s="288"/>
      <c r="C62" s="68" t="s">
        <v>273</v>
      </c>
      <c r="D62" s="139">
        <v>0</v>
      </c>
      <c r="E62" s="139">
        <v>11</v>
      </c>
      <c r="F62" s="139">
        <v>5.3</v>
      </c>
      <c r="G62" s="139">
        <v>91</v>
      </c>
      <c r="H62" s="139">
        <v>0</v>
      </c>
      <c r="I62" s="139">
        <v>0</v>
      </c>
      <c r="J62" s="139">
        <v>0</v>
      </c>
      <c r="K62" s="139">
        <v>75.63</v>
      </c>
      <c r="L62" s="139">
        <v>0</v>
      </c>
      <c r="M62" s="136">
        <f t="shared" si="2"/>
        <v>182.93</v>
      </c>
      <c r="N62" s="137"/>
      <c r="O62" s="65"/>
      <c r="P62" s="75"/>
    </row>
    <row r="63" spans="2:16" s="115" customFormat="1" ht="16.5" customHeight="1">
      <c r="B63" s="288"/>
      <c r="C63" s="321" t="s">
        <v>135</v>
      </c>
      <c r="D63" s="139">
        <v>0</v>
      </c>
      <c r="E63" s="139">
        <v>0</v>
      </c>
      <c r="F63" s="139">
        <v>0.09392704105328545</v>
      </c>
      <c r="G63" s="139">
        <v>43.5415205263963</v>
      </c>
      <c r="H63" s="139">
        <v>0.13280757287481962</v>
      </c>
      <c r="I63" s="139">
        <v>0</v>
      </c>
      <c r="J63" s="139">
        <v>0.027891994417183867</v>
      </c>
      <c r="K63" s="139">
        <v>8476.155</v>
      </c>
      <c r="L63" s="139">
        <v>6.39807931830319</v>
      </c>
      <c r="M63" s="136">
        <f t="shared" si="2"/>
        <v>8526.349226453045</v>
      </c>
      <c r="N63" s="137"/>
      <c r="O63" s="65"/>
      <c r="P63" s="75"/>
    </row>
    <row r="64" spans="2:16" s="76" customFormat="1" ht="16.5" customHeight="1">
      <c r="B64" s="319"/>
      <c r="C64" s="322" t="s">
        <v>8</v>
      </c>
      <c r="D64" s="139">
        <v>0</v>
      </c>
      <c r="E64" s="139">
        <v>0.5440227030862007</v>
      </c>
      <c r="F64" s="139">
        <v>16.086271727562966</v>
      </c>
      <c r="G64" s="139">
        <v>244.62953922870312</v>
      </c>
      <c r="H64" s="139">
        <v>0</v>
      </c>
      <c r="I64" s="139">
        <v>12.470404905488268</v>
      </c>
      <c r="J64" s="139">
        <v>0</v>
      </c>
      <c r="K64" s="139">
        <v>184.01195141134136</v>
      </c>
      <c r="L64" s="139">
        <v>0</v>
      </c>
      <c r="M64" s="239">
        <f>+SUM(D64:L64)</f>
        <v>457.742189976182</v>
      </c>
      <c r="N64" s="240"/>
      <c r="O64" s="374"/>
      <c r="P64" s="318"/>
    </row>
    <row r="65" spans="2:16" s="76" customFormat="1" ht="24.75" customHeight="1">
      <c r="B65" s="319"/>
      <c r="C65" s="67" t="s">
        <v>96</v>
      </c>
      <c r="D65" s="139">
        <f aca="true" t="shared" si="11" ref="D65:L65">D66+D67</f>
        <v>0</v>
      </c>
      <c r="E65" s="139">
        <f t="shared" si="11"/>
        <v>0</v>
      </c>
      <c r="F65" s="139">
        <f t="shared" si="11"/>
        <v>26.224026701160494</v>
      </c>
      <c r="G65" s="139">
        <f t="shared" si="11"/>
        <v>12783.278203976695</v>
      </c>
      <c r="H65" s="139">
        <f t="shared" si="11"/>
        <v>19.926819283433844</v>
      </c>
      <c r="I65" s="139">
        <f t="shared" si="11"/>
        <v>1.7819865200425684</v>
      </c>
      <c r="J65" s="139">
        <f t="shared" si="11"/>
        <v>0.5591648507576141</v>
      </c>
      <c r="K65" s="139">
        <f t="shared" si="11"/>
        <v>4745.691451631784</v>
      </c>
      <c r="L65" s="139">
        <f t="shared" si="11"/>
        <v>25.59015101606446</v>
      </c>
      <c r="M65" s="239">
        <f>+SUM(D65:L65)</f>
        <v>17603.05180397994</v>
      </c>
      <c r="N65" s="240"/>
      <c r="O65" s="374"/>
      <c r="P65" s="318"/>
    </row>
    <row r="66" spans="2:16" s="323" customFormat="1" ht="16.5" customHeight="1">
      <c r="B66" s="119"/>
      <c r="C66" s="68" t="s">
        <v>144</v>
      </c>
      <c r="D66" s="139">
        <v>0</v>
      </c>
      <c r="E66" s="139">
        <v>0</v>
      </c>
      <c r="F66" s="139">
        <v>23.224026701160494</v>
      </c>
      <c r="G66" s="139">
        <v>12310.794514163825</v>
      </c>
      <c r="H66" s="139">
        <v>14.487919283433843</v>
      </c>
      <c r="I66" s="139">
        <v>1.7819865200425684</v>
      </c>
      <c r="J66" s="139">
        <v>0.5591648507576141</v>
      </c>
      <c r="K66" s="139">
        <v>4616.644991631784</v>
      </c>
      <c r="L66" s="139">
        <v>25.59015101606446</v>
      </c>
      <c r="M66" s="136">
        <f>+SUM(D66:L66)</f>
        <v>16993.08275416707</v>
      </c>
      <c r="N66" s="375"/>
      <c r="O66" s="376"/>
      <c r="P66" s="325"/>
    </row>
    <row r="67" spans="2:16" s="115" customFormat="1" ht="16.5" customHeight="1">
      <c r="B67" s="288"/>
      <c r="C67" s="68" t="s">
        <v>145</v>
      </c>
      <c r="D67" s="139">
        <v>0</v>
      </c>
      <c r="E67" s="139">
        <v>0</v>
      </c>
      <c r="F67" s="139">
        <v>3</v>
      </c>
      <c r="G67" s="139">
        <v>472.4836898128714</v>
      </c>
      <c r="H67" s="139">
        <v>5.4389</v>
      </c>
      <c r="I67" s="139">
        <v>0</v>
      </c>
      <c r="J67" s="139">
        <v>0</v>
      </c>
      <c r="K67" s="139">
        <v>129.04646</v>
      </c>
      <c r="L67" s="139">
        <v>0</v>
      </c>
      <c r="M67" s="136">
        <f>+SUM(D67:L67)</f>
        <v>609.9690498128714</v>
      </c>
      <c r="N67" s="137"/>
      <c r="O67" s="65"/>
      <c r="P67" s="75"/>
    </row>
    <row r="68" spans="2:16" s="76" customFormat="1" ht="30" customHeight="1">
      <c r="B68" s="324"/>
      <c r="C68" s="67" t="s">
        <v>138</v>
      </c>
      <c r="D68" s="142">
        <f>+SUM(D65,D56,D53)</f>
        <v>1.0916</v>
      </c>
      <c r="E68" s="142">
        <f aca="true" t="shared" si="12" ref="E68:L68">+SUM(E65,E56,E53)</f>
        <v>14.304245406172402</v>
      </c>
      <c r="F68" s="142">
        <f t="shared" si="12"/>
        <v>57.36559719733971</v>
      </c>
      <c r="G68" s="142">
        <f t="shared" si="12"/>
        <v>23773.053910391</v>
      </c>
      <c r="H68" s="142">
        <f t="shared" si="12"/>
        <v>57.152193186820995</v>
      </c>
      <c r="I68" s="142">
        <f t="shared" si="12"/>
        <v>35.112182851061675</v>
      </c>
      <c r="J68" s="142">
        <f t="shared" si="12"/>
        <v>0.587056845174798</v>
      </c>
      <c r="K68" s="131">
        <f t="shared" si="12"/>
        <v>31596.183962715124</v>
      </c>
      <c r="L68" s="142">
        <f t="shared" si="12"/>
        <v>76.0169311401245</v>
      </c>
      <c r="M68" s="239">
        <f t="shared" si="2"/>
        <v>55610.86767973282</v>
      </c>
      <c r="N68" s="240"/>
      <c r="O68" s="374"/>
      <c r="P68" s="318"/>
    </row>
    <row r="69" spans="2:16" s="323" customFormat="1" ht="16.5" customHeight="1">
      <c r="B69" s="119"/>
      <c r="C69" s="120" t="s">
        <v>20</v>
      </c>
      <c r="D69" s="139">
        <v>0</v>
      </c>
      <c r="E69" s="139">
        <v>0</v>
      </c>
      <c r="F69" s="139">
        <v>0</v>
      </c>
      <c r="G69" s="139">
        <v>85</v>
      </c>
      <c r="H69" s="139">
        <v>0</v>
      </c>
      <c r="I69" s="139">
        <v>0</v>
      </c>
      <c r="J69" s="139">
        <v>0</v>
      </c>
      <c r="K69" s="139">
        <v>30</v>
      </c>
      <c r="L69" s="139">
        <v>0</v>
      </c>
      <c r="M69" s="332">
        <f t="shared" si="2"/>
        <v>115</v>
      </c>
      <c r="N69" s="375"/>
      <c r="O69" s="376"/>
      <c r="P69" s="325"/>
    </row>
    <row r="70" spans="2:16" s="323" customFormat="1" ht="16.5" customHeight="1">
      <c r="B70" s="121"/>
      <c r="C70" s="122" t="s">
        <v>21</v>
      </c>
      <c r="D70" s="139">
        <v>0</v>
      </c>
      <c r="E70" s="139">
        <v>0</v>
      </c>
      <c r="F70" s="139">
        <v>0.09392704105328545</v>
      </c>
      <c r="G70" s="139">
        <v>33.998960526396296</v>
      </c>
      <c r="H70" s="139">
        <v>0.13280757287481962</v>
      </c>
      <c r="I70" s="139">
        <v>0</v>
      </c>
      <c r="J70" s="139">
        <v>0.027891994417183867</v>
      </c>
      <c r="K70" s="139">
        <v>10.155</v>
      </c>
      <c r="L70" s="139">
        <v>6.39807931830319</v>
      </c>
      <c r="M70" s="332">
        <f>+SUM(D70:L70)</f>
        <v>50.80666645304477</v>
      </c>
      <c r="N70" s="375"/>
      <c r="O70" s="376"/>
      <c r="P70" s="325"/>
    </row>
    <row r="71" spans="2:16" s="115" customFormat="1" ht="24.75" customHeight="1">
      <c r="B71" s="287"/>
      <c r="C71" s="329" t="s">
        <v>148</v>
      </c>
      <c r="D71" s="139"/>
      <c r="E71" s="139"/>
      <c r="F71" s="139"/>
      <c r="G71" s="139"/>
      <c r="H71" s="139"/>
      <c r="I71" s="139"/>
      <c r="J71" s="139"/>
      <c r="K71" s="139"/>
      <c r="L71" s="139"/>
      <c r="M71" s="136"/>
      <c r="N71" s="137"/>
      <c r="O71" s="65"/>
      <c r="P71" s="75"/>
    </row>
    <row r="72" spans="2:16" s="115" customFormat="1" ht="16.5" customHeight="1">
      <c r="B72" s="288"/>
      <c r="C72" s="68" t="s">
        <v>150</v>
      </c>
      <c r="D72" s="139">
        <v>0.5458</v>
      </c>
      <c r="E72" s="139">
        <v>2.0631</v>
      </c>
      <c r="F72" s="139">
        <v>22.061453742213775</v>
      </c>
      <c r="G72" s="139">
        <v>16457.242553083917</v>
      </c>
      <c r="H72" s="139">
        <v>14.024295942610795</v>
      </c>
      <c r="I72" s="139">
        <v>8.917673040085138</v>
      </c>
      <c r="J72" s="139">
        <v>0.027891994417183867</v>
      </c>
      <c r="K72" s="139">
        <v>26203.901683387252</v>
      </c>
      <c r="L72" s="139">
        <v>25.39807931830319</v>
      </c>
      <c r="M72" s="136">
        <f t="shared" si="2"/>
        <v>42734.1825305088</v>
      </c>
      <c r="N72" s="137"/>
      <c r="O72" s="65"/>
      <c r="P72" s="75"/>
    </row>
    <row r="73" spans="2:16" s="115" customFormat="1" ht="16.5" customHeight="1">
      <c r="B73" s="288"/>
      <c r="C73" s="68" t="s">
        <v>151</v>
      </c>
      <c r="D73" s="139">
        <v>0.5458</v>
      </c>
      <c r="E73" s="139">
        <v>12.151145406172402</v>
      </c>
      <c r="F73" s="139">
        <v>35.30404345512593</v>
      </c>
      <c r="G73" s="139">
        <v>7270.91115730708</v>
      </c>
      <c r="H73" s="139">
        <v>43.2277972442102</v>
      </c>
      <c r="I73" s="139">
        <v>25.894509810976537</v>
      </c>
      <c r="J73" s="139">
        <v>0.5591648507576141</v>
      </c>
      <c r="K73" s="139">
        <v>5307.3844793278695</v>
      </c>
      <c r="L73" s="139">
        <v>50.61885182182131</v>
      </c>
      <c r="M73" s="136">
        <f t="shared" si="2"/>
        <v>12746.596949224013</v>
      </c>
      <c r="N73" s="137"/>
      <c r="O73" s="65"/>
      <c r="P73" s="75"/>
    </row>
    <row r="74" spans="2:16" s="115" customFormat="1" ht="16.5" customHeight="1">
      <c r="B74" s="287"/>
      <c r="C74" s="68" t="s">
        <v>152</v>
      </c>
      <c r="D74" s="139">
        <v>0</v>
      </c>
      <c r="E74" s="139">
        <v>0</v>
      </c>
      <c r="F74" s="139">
        <v>0</v>
      </c>
      <c r="G74" s="139">
        <v>45</v>
      </c>
      <c r="H74" s="139">
        <v>0</v>
      </c>
      <c r="I74" s="139">
        <v>0</v>
      </c>
      <c r="J74" s="139">
        <v>0</v>
      </c>
      <c r="K74" s="139">
        <v>85</v>
      </c>
      <c r="L74" s="139">
        <v>0</v>
      </c>
      <c r="M74" s="136">
        <f t="shared" si="2"/>
        <v>130</v>
      </c>
      <c r="N74" s="137"/>
      <c r="O74" s="65"/>
      <c r="P74" s="75"/>
    </row>
    <row r="75" spans="2:16" s="76" customFormat="1" ht="30" customHeight="1">
      <c r="B75" s="286"/>
      <c r="C75" s="71" t="s">
        <v>288</v>
      </c>
      <c r="D75" s="141"/>
      <c r="E75" s="141"/>
      <c r="F75" s="141"/>
      <c r="G75" s="141"/>
      <c r="H75" s="141"/>
      <c r="I75" s="141"/>
      <c r="J75" s="141"/>
      <c r="K75" s="141"/>
      <c r="L75" s="141"/>
      <c r="M75" s="330"/>
      <c r="N75" s="381"/>
      <c r="O75" s="66"/>
      <c r="P75" s="318"/>
    </row>
    <row r="76" spans="2:16" s="115" customFormat="1" ht="16.5" customHeight="1">
      <c r="B76" s="287"/>
      <c r="C76" s="63" t="s">
        <v>94</v>
      </c>
      <c r="D76" s="139">
        <f aca="true" t="shared" si="13" ref="D76:L76">D77+D78</f>
        <v>0</v>
      </c>
      <c r="E76" s="139">
        <f t="shared" si="13"/>
        <v>0</v>
      </c>
      <c r="F76" s="139">
        <f t="shared" si="13"/>
        <v>0</v>
      </c>
      <c r="G76" s="139">
        <f t="shared" si="13"/>
        <v>671.7571316576292</v>
      </c>
      <c r="H76" s="139">
        <f t="shared" si="13"/>
        <v>0</v>
      </c>
      <c r="I76" s="139">
        <f t="shared" si="13"/>
        <v>0</v>
      </c>
      <c r="J76" s="139">
        <f t="shared" si="13"/>
        <v>0</v>
      </c>
      <c r="K76" s="139">
        <f t="shared" si="13"/>
        <v>0</v>
      </c>
      <c r="L76" s="139">
        <f t="shared" si="13"/>
        <v>0</v>
      </c>
      <c r="M76" s="136">
        <f t="shared" si="2"/>
        <v>671.7571316576292</v>
      </c>
      <c r="N76" s="137"/>
      <c r="O76" s="65"/>
      <c r="P76" s="75"/>
    </row>
    <row r="77" spans="2:16" s="115" customFormat="1" ht="16.5" customHeight="1">
      <c r="B77" s="288"/>
      <c r="C77" s="68" t="s">
        <v>144</v>
      </c>
      <c r="D77" s="139">
        <v>0</v>
      </c>
      <c r="E77" s="139">
        <v>0</v>
      </c>
      <c r="F77" s="139">
        <v>0</v>
      </c>
      <c r="G77" s="139">
        <v>0</v>
      </c>
      <c r="H77" s="139">
        <v>0</v>
      </c>
      <c r="I77" s="139">
        <v>0</v>
      </c>
      <c r="J77" s="139">
        <v>0</v>
      </c>
      <c r="K77" s="139">
        <v>0</v>
      </c>
      <c r="L77" s="139">
        <v>0</v>
      </c>
      <c r="M77" s="136">
        <f t="shared" si="2"/>
        <v>0</v>
      </c>
      <c r="N77" s="137"/>
      <c r="O77" s="65"/>
      <c r="P77" s="75"/>
    </row>
    <row r="78" spans="2:16" s="115" customFormat="1" ht="16.5" customHeight="1">
      <c r="B78" s="288"/>
      <c r="C78" s="68" t="s">
        <v>145</v>
      </c>
      <c r="D78" s="139">
        <v>0</v>
      </c>
      <c r="E78" s="139">
        <v>0</v>
      </c>
      <c r="F78" s="139">
        <v>0</v>
      </c>
      <c r="G78" s="139">
        <v>671.7571316576292</v>
      </c>
      <c r="H78" s="139">
        <v>0</v>
      </c>
      <c r="I78" s="139">
        <v>0</v>
      </c>
      <c r="J78" s="139">
        <v>0</v>
      </c>
      <c r="K78" s="139">
        <v>0</v>
      </c>
      <c r="L78" s="139">
        <v>0</v>
      </c>
      <c r="M78" s="136">
        <f t="shared" si="2"/>
        <v>671.7571316576292</v>
      </c>
      <c r="N78" s="137"/>
      <c r="O78" s="65"/>
      <c r="P78" s="75"/>
    </row>
    <row r="79" spans="2:16" s="115" customFormat="1" ht="30" customHeight="1">
      <c r="B79" s="287"/>
      <c r="C79" s="63" t="s">
        <v>95</v>
      </c>
      <c r="D79" s="139">
        <f aca="true" t="shared" si="14" ref="D79:L79">D80+D81</f>
        <v>0</v>
      </c>
      <c r="E79" s="139">
        <f t="shared" si="14"/>
        <v>0</v>
      </c>
      <c r="F79" s="139">
        <f t="shared" si="14"/>
        <v>0</v>
      </c>
      <c r="G79" s="139">
        <f t="shared" si="14"/>
        <v>23.57569953884356</v>
      </c>
      <c r="H79" s="139">
        <f t="shared" si="14"/>
        <v>0</v>
      </c>
      <c r="I79" s="139">
        <f t="shared" si="14"/>
        <v>0</v>
      </c>
      <c r="J79" s="139">
        <f t="shared" si="14"/>
        <v>0</v>
      </c>
      <c r="K79" s="139">
        <f t="shared" si="14"/>
        <v>0</v>
      </c>
      <c r="L79" s="139">
        <f t="shared" si="14"/>
        <v>0</v>
      </c>
      <c r="M79" s="136">
        <f aca="true" t="shared" si="15" ref="M79:M135">+SUM(D79:L79)</f>
        <v>23.57569953884356</v>
      </c>
      <c r="N79" s="137"/>
      <c r="O79" s="65"/>
      <c r="P79" s="75"/>
    </row>
    <row r="80" spans="2:16" s="115" customFormat="1" ht="16.5" customHeight="1">
      <c r="B80" s="287"/>
      <c r="C80" s="68" t="s">
        <v>144</v>
      </c>
      <c r="D80" s="139">
        <v>0</v>
      </c>
      <c r="E80" s="139">
        <v>0</v>
      </c>
      <c r="F80" s="139">
        <v>0</v>
      </c>
      <c r="G80" s="139">
        <v>23.57569953884356</v>
      </c>
      <c r="H80" s="139">
        <v>0</v>
      </c>
      <c r="I80" s="139">
        <v>0</v>
      </c>
      <c r="J80" s="139">
        <v>0</v>
      </c>
      <c r="K80" s="139">
        <v>0</v>
      </c>
      <c r="L80" s="139">
        <v>0</v>
      </c>
      <c r="M80" s="136">
        <f t="shared" si="15"/>
        <v>23.57569953884356</v>
      </c>
      <c r="N80" s="137"/>
      <c r="O80" s="65"/>
      <c r="P80" s="75"/>
    </row>
    <row r="81" spans="2:16" s="115" customFormat="1" ht="16.5" customHeight="1">
      <c r="B81" s="287"/>
      <c r="C81" s="68" t="s">
        <v>145</v>
      </c>
      <c r="D81" s="139">
        <v>0</v>
      </c>
      <c r="E81" s="139">
        <v>0</v>
      </c>
      <c r="F81" s="139">
        <v>0</v>
      </c>
      <c r="G81" s="139">
        <v>0</v>
      </c>
      <c r="H81" s="139">
        <v>0</v>
      </c>
      <c r="I81" s="139">
        <v>0</v>
      </c>
      <c r="J81" s="139">
        <v>0</v>
      </c>
      <c r="K81" s="139">
        <v>0</v>
      </c>
      <c r="L81" s="139">
        <v>0</v>
      </c>
      <c r="M81" s="136">
        <f t="shared" si="15"/>
        <v>0</v>
      </c>
      <c r="N81" s="137"/>
      <c r="O81" s="65"/>
      <c r="P81" s="75"/>
    </row>
    <row r="82" spans="2:16" s="76" customFormat="1" ht="30" customHeight="1">
      <c r="B82" s="319"/>
      <c r="C82" s="320" t="s">
        <v>272</v>
      </c>
      <c r="D82" s="139">
        <v>0</v>
      </c>
      <c r="E82" s="139">
        <v>0</v>
      </c>
      <c r="F82" s="139">
        <v>0</v>
      </c>
      <c r="G82" s="139">
        <v>0</v>
      </c>
      <c r="H82" s="139">
        <v>0</v>
      </c>
      <c r="I82" s="139">
        <v>0</v>
      </c>
      <c r="J82" s="139">
        <v>0</v>
      </c>
      <c r="K82" s="139">
        <v>0</v>
      </c>
      <c r="L82" s="139">
        <v>0</v>
      </c>
      <c r="M82" s="136">
        <f t="shared" si="15"/>
        <v>0</v>
      </c>
      <c r="N82" s="240"/>
      <c r="O82" s="374"/>
      <c r="P82" s="318"/>
    </row>
    <row r="83" spans="2:16" s="115" customFormat="1" ht="16.5" customHeight="1">
      <c r="B83" s="288"/>
      <c r="C83" s="68" t="s">
        <v>156</v>
      </c>
      <c r="D83" s="139">
        <v>0</v>
      </c>
      <c r="E83" s="139">
        <v>0</v>
      </c>
      <c r="F83" s="139">
        <v>0</v>
      </c>
      <c r="G83" s="139">
        <v>0</v>
      </c>
      <c r="H83" s="139">
        <v>0</v>
      </c>
      <c r="I83" s="139">
        <v>0</v>
      </c>
      <c r="J83" s="139">
        <v>0</v>
      </c>
      <c r="K83" s="139">
        <v>0</v>
      </c>
      <c r="L83" s="139">
        <v>0</v>
      </c>
      <c r="M83" s="136">
        <f t="shared" si="15"/>
        <v>0</v>
      </c>
      <c r="N83" s="137"/>
      <c r="O83" s="65"/>
      <c r="P83" s="75"/>
    </row>
    <row r="84" spans="2:16" s="115" customFormat="1" ht="16.5" customHeight="1">
      <c r="B84" s="288"/>
      <c r="C84" s="68" t="s">
        <v>61</v>
      </c>
      <c r="D84" s="139">
        <v>0</v>
      </c>
      <c r="E84" s="139">
        <v>0</v>
      </c>
      <c r="F84" s="139">
        <v>0</v>
      </c>
      <c r="G84" s="139">
        <v>0</v>
      </c>
      <c r="H84" s="139">
        <v>0</v>
      </c>
      <c r="I84" s="139">
        <v>0</v>
      </c>
      <c r="J84" s="139">
        <v>0</v>
      </c>
      <c r="K84" s="139">
        <v>0</v>
      </c>
      <c r="L84" s="139">
        <v>0</v>
      </c>
      <c r="M84" s="136">
        <f t="shared" si="15"/>
        <v>0</v>
      </c>
      <c r="N84" s="137"/>
      <c r="O84" s="65"/>
      <c r="P84" s="75"/>
    </row>
    <row r="85" spans="2:16" s="115" customFormat="1" ht="16.5" customHeight="1">
      <c r="B85" s="288"/>
      <c r="C85" s="68" t="s">
        <v>273</v>
      </c>
      <c r="D85" s="139">
        <v>0</v>
      </c>
      <c r="E85" s="139">
        <v>0</v>
      </c>
      <c r="F85" s="139">
        <v>0</v>
      </c>
      <c r="G85" s="139">
        <v>0</v>
      </c>
      <c r="H85" s="139">
        <v>0</v>
      </c>
      <c r="I85" s="139">
        <v>0</v>
      </c>
      <c r="J85" s="139">
        <v>0</v>
      </c>
      <c r="K85" s="139">
        <v>0</v>
      </c>
      <c r="L85" s="139">
        <v>0</v>
      </c>
      <c r="M85" s="136">
        <f t="shared" si="15"/>
        <v>0</v>
      </c>
      <c r="N85" s="137"/>
      <c r="O85" s="65"/>
      <c r="P85" s="75"/>
    </row>
    <row r="86" spans="2:16" s="115" customFormat="1" ht="16.5" customHeight="1">
      <c r="B86" s="288"/>
      <c r="C86" s="321" t="s">
        <v>135</v>
      </c>
      <c r="D86" s="139">
        <v>0</v>
      </c>
      <c r="E86" s="139">
        <v>0</v>
      </c>
      <c r="F86" s="139">
        <v>0</v>
      </c>
      <c r="G86" s="139">
        <v>0</v>
      </c>
      <c r="H86" s="139">
        <v>0</v>
      </c>
      <c r="I86" s="139">
        <v>0</v>
      </c>
      <c r="J86" s="139">
        <v>0</v>
      </c>
      <c r="K86" s="139">
        <v>0</v>
      </c>
      <c r="L86" s="139">
        <v>0</v>
      </c>
      <c r="M86" s="136">
        <f t="shared" si="15"/>
        <v>0</v>
      </c>
      <c r="N86" s="137"/>
      <c r="O86" s="65"/>
      <c r="P86" s="75"/>
    </row>
    <row r="87" spans="2:16" s="76" customFormat="1" ht="16.5" customHeight="1">
      <c r="B87" s="319"/>
      <c r="C87" s="322" t="s">
        <v>8</v>
      </c>
      <c r="D87" s="139">
        <v>0</v>
      </c>
      <c r="E87" s="139">
        <v>0</v>
      </c>
      <c r="F87" s="139">
        <v>0</v>
      </c>
      <c r="G87" s="139">
        <v>23.57569953884356</v>
      </c>
      <c r="H87" s="139">
        <v>0</v>
      </c>
      <c r="I87" s="139">
        <v>0</v>
      </c>
      <c r="J87" s="139">
        <v>0</v>
      </c>
      <c r="K87" s="139">
        <v>0</v>
      </c>
      <c r="L87" s="139">
        <v>0</v>
      </c>
      <c r="M87" s="239">
        <f t="shared" si="15"/>
        <v>23.57569953884356</v>
      </c>
      <c r="N87" s="240"/>
      <c r="O87" s="374"/>
      <c r="P87" s="318"/>
    </row>
    <row r="88" spans="2:16" s="76" customFormat="1" ht="24.75" customHeight="1">
      <c r="B88" s="319"/>
      <c r="C88" s="67" t="s">
        <v>96</v>
      </c>
      <c r="D88" s="139">
        <f aca="true" t="shared" si="16" ref="D88:L88">D89+D90</f>
        <v>0</v>
      </c>
      <c r="E88" s="139">
        <f t="shared" si="16"/>
        <v>24</v>
      </c>
      <c r="F88" s="139">
        <f t="shared" si="16"/>
        <v>0</v>
      </c>
      <c r="G88" s="139">
        <f t="shared" si="16"/>
        <v>522.1814321187857</v>
      </c>
      <c r="H88" s="139">
        <f t="shared" si="16"/>
        <v>0</v>
      </c>
      <c r="I88" s="139">
        <f t="shared" si="16"/>
        <v>0</v>
      </c>
      <c r="J88" s="139">
        <f t="shared" si="16"/>
        <v>0</v>
      </c>
      <c r="K88" s="139">
        <f t="shared" si="16"/>
        <v>0</v>
      </c>
      <c r="L88" s="139">
        <f t="shared" si="16"/>
        <v>0</v>
      </c>
      <c r="M88" s="239">
        <f t="shared" si="15"/>
        <v>546.1814321187857</v>
      </c>
      <c r="N88" s="240"/>
      <c r="O88" s="374"/>
      <c r="P88" s="318"/>
    </row>
    <row r="89" spans="2:16" s="323" customFormat="1" ht="16.5" customHeight="1">
      <c r="B89" s="119"/>
      <c r="C89" s="68" t="s">
        <v>144</v>
      </c>
      <c r="D89" s="139">
        <v>0</v>
      </c>
      <c r="E89" s="139">
        <v>24</v>
      </c>
      <c r="F89" s="139">
        <v>0</v>
      </c>
      <c r="G89" s="139">
        <v>522.1814321187857</v>
      </c>
      <c r="H89" s="139">
        <v>0</v>
      </c>
      <c r="I89" s="139">
        <v>0</v>
      </c>
      <c r="J89" s="139">
        <v>0</v>
      </c>
      <c r="K89" s="139">
        <v>0</v>
      </c>
      <c r="L89" s="139">
        <v>0</v>
      </c>
      <c r="M89" s="136">
        <f t="shared" si="15"/>
        <v>546.1814321187857</v>
      </c>
      <c r="N89" s="375"/>
      <c r="O89" s="376"/>
      <c r="P89" s="325"/>
    </row>
    <row r="90" spans="2:16" s="115" customFormat="1" ht="16.5" customHeight="1">
      <c r="B90" s="288"/>
      <c r="C90" s="68" t="s">
        <v>145</v>
      </c>
      <c r="D90" s="139">
        <v>0</v>
      </c>
      <c r="E90" s="139">
        <v>0</v>
      </c>
      <c r="F90" s="139">
        <v>0</v>
      </c>
      <c r="G90" s="139">
        <v>0</v>
      </c>
      <c r="H90" s="139">
        <v>0</v>
      </c>
      <c r="I90" s="139">
        <v>0</v>
      </c>
      <c r="J90" s="139">
        <v>0</v>
      </c>
      <c r="K90" s="139">
        <v>0</v>
      </c>
      <c r="L90" s="139">
        <v>0</v>
      </c>
      <c r="M90" s="136">
        <f t="shared" si="15"/>
        <v>0</v>
      </c>
      <c r="N90" s="137"/>
      <c r="O90" s="65"/>
      <c r="P90" s="75"/>
    </row>
    <row r="91" spans="2:16" s="76" customFormat="1" ht="30" customHeight="1">
      <c r="B91" s="324"/>
      <c r="C91" s="67" t="s">
        <v>129</v>
      </c>
      <c r="D91" s="142">
        <f>+SUM(D88,D79,D76)</f>
        <v>0</v>
      </c>
      <c r="E91" s="142">
        <f aca="true" t="shared" si="17" ref="E91:L91">+SUM(E88,E79,E76)</f>
        <v>24</v>
      </c>
      <c r="F91" s="142">
        <f t="shared" si="17"/>
        <v>0</v>
      </c>
      <c r="G91" s="142">
        <f t="shared" si="17"/>
        <v>1217.5142633152584</v>
      </c>
      <c r="H91" s="142">
        <f t="shared" si="17"/>
        <v>0</v>
      </c>
      <c r="I91" s="142">
        <f t="shared" si="17"/>
        <v>0</v>
      </c>
      <c r="J91" s="142">
        <f t="shared" si="17"/>
        <v>0</v>
      </c>
      <c r="K91" s="142">
        <f t="shared" si="17"/>
        <v>0</v>
      </c>
      <c r="L91" s="142">
        <f t="shared" si="17"/>
        <v>0</v>
      </c>
      <c r="M91" s="239">
        <f t="shared" si="15"/>
        <v>1241.5142633152584</v>
      </c>
      <c r="N91" s="240"/>
      <c r="O91" s="374"/>
      <c r="P91" s="318"/>
    </row>
    <row r="92" spans="2:16" s="323" customFormat="1" ht="16.5" customHeight="1">
      <c r="B92" s="119"/>
      <c r="C92" s="120" t="s">
        <v>20</v>
      </c>
      <c r="D92" s="139">
        <v>0</v>
      </c>
      <c r="E92" s="139">
        <v>0</v>
      </c>
      <c r="F92" s="139">
        <v>0</v>
      </c>
      <c r="G92" s="139">
        <v>0</v>
      </c>
      <c r="H92" s="139">
        <v>0</v>
      </c>
      <c r="I92" s="139">
        <v>0</v>
      </c>
      <c r="J92" s="139">
        <v>0</v>
      </c>
      <c r="K92" s="139">
        <v>0</v>
      </c>
      <c r="L92" s="139">
        <v>0</v>
      </c>
      <c r="M92" s="332">
        <f t="shared" si="15"/>
        <v>0</v>
      </c>
      <c r="N92" s="375"/>
      <c r="O92" s="376"/>
      <c r="P92" s="325"/>
    </row>
    <row r="93" spans="2:16" s="323" customFormat="1" ht="16.5" customHeight="1">
      <c r="B93" s="121"/>
      <c r="C93" s="122" t="s">
        <v>21</v>
      </c>
      <c r="D93" s="139">
        <v>0</v>
      </c>
      <c r="E93" s="139">
        <v>0</v>
      </c>
      <c r="F93" s="139">
        <v>0</v>
      </c>
      <c r="G93" s="139">
        <v>0</v>
      </c>
      <c r="H93" s="139">
        <v>0</v>
      </c>
      <c r="I93" s="139">
        <v>0</v>
      </c>
      <c r="J93" s="139">
        <v>0</v>
      </c>
      <c r="K93" s="139">
        <v>0</v>
      </c>
      <c r="L93" s="139">
        <v>0</v>
      </c>
      <c r="M93" s="332">
        <f t="shared" si="15"/>
        <v>0</v>
      </c>
      <c r="N93" s="375"/>
      <c r="O93" s="376"/>
      <c r="P93" s="325"/>
    </row>
    <row r="94" spans="2:16" s="76" customFormat="1" ht="24.75" customHeight="1">
      <c r="B94" s="286"/>
      <c r="C94" s="71" t="s">
        <v>289</v>
      </c>
      <c r="D94" s="141"/>
      <c r="E94" s="141"/>
      <c r="F94" s="141"/>
      <c r="G94" s="141"/>
      <c r="H94" s="141"/>
      <c r="I94" s="141"/>
      <c r="J94" s="141"/>
      <c r="K94" s="141"/>
      <c r="L94" s="141"/>
      <c r="M94" s="330"/>
      <c r="N94" s="381"/>
      <c r="O94" s="66"/>
      <c r="P94" s="318"/>
    </row>
    <row r="95" spans="2:16" s="76" customFormat="1" ht="30" customHeight="1">
      <c r="B95" s="286"/>
      <c r="C95" s="71" t="s">
        <v>101</v>
      </c>
      <c r="D95" s="141"/>
      <c r="E95" s="141"/>
      <c r="F95" s="141"/>
      <c r="G95" s="141"/>
      <c r="H95" s="141"/>
      <c r="I95" s="141"/>
      <c r="J95" s="141"/>
      <c r="K95" s="141"/>
      <c r="L95" s="141"/>
      <c r="M95" s="330"/>
      <c r="N95" s="381"/>
      <c r="O95" s="66"/>
      <c r="P95" s="318"/>
    </row>
    <row r="96" spans="2:16" s="115" customFormat="1" ht="16.5" customHeight="1">
      <c r="B96" s="287"/>
      <c r="C96" s="63" t="s">
        <v>94</v>
      </c>
      <c r="D96" s="139">
        <f aca="true" t="shared" si="18" ref="D96:L96">D97+D98</f>
        <v>0</v>
      </c>
      <c r="E96" s="139">
        <f t="shared" si="18"/>
        <v>0</v>
      </c>
      <c r="F96" s="139">
        <f t="shared" si="18"/>
        <v>0</v>
      </c>
      <c r="G96" s="139">
        <f t="shared" si="18"/>
        <v>232.60005405665635</v>
      </c>
      <c r="H96" s="139">
        <f t="shared" si="18"/>
        <v>0</v>
      </c>
      <c r="I96" s="139">
        <f t="shared" si="18"/>
        <v>0</v>
      </c>
      <c r="J96" s="139">
        <f t="shared" si="18"/>
        <v>0</v>
      </c>
      <c r="K96" s="139">
        <f t="shared" si="18"/>
        <v>82.60914371864389</v>
      </c>
      <c r="L96" s="139">
        <f t="shared" si="18"/>
        <v>3</v>
      </c>
      <c r="M96" s="136">
        <f t="shared" si="15"/>
        <v>318.20919777530025</v>
      </c>
      <c r="N96" s="137"/>
      <c r="O96" s="65"/>
      <c r="P96" s="75"/>
    </row>
    <row r="97" spans="2:16" s="115" customFormat="1" ht="16.5" customHeight="1">
      <c r="B97" s="288"/>
      <c r="C97" s="68" t="s">
        <v>144</v>
      </c>
      <c r="D97" s="139">
        <v>0</v>
      </c>
      <c r="E97" s="139">
        <v>0</v>
      </c>
      <c r="F97" s="139">
        <v>0</v>
      </c>
      <c r="G97" s="139">
        <v>19.00225</v>
      </c>
      <c r="H97" s="139">
        <v>0</v>
      </c>
      <c r="I97" s="139">
        <v>0</v>
      </c>
      <c r="J97" s="139">
        <v>0</v>
      </c>
      <c r="K97" s="139">
        <v>1.8</v>
      </c>
      <c r="L97" s="139">
        <v>0</v>
      </c>
      <c r="M97" s="136">
        <f t="shared" si="15"/>
        <v>20.80225</v>
      </c>
      <c r="N97" s="137"/>
      <c r="O97" s="65"/>
      <c r="P97" s="75"/>
    </row>
    <row r="98" spans="2:16" s="115" customFormat="1" ht="16.5" customHeight="1">
      <c r="B98" s="288"/>
      <c r="C98" s="68" t="s">
        <v>145</v>
      </c>
      <c r="D98" s="139">
        <v>0</v>
      </c>
      <c r="E98" s="139">
        <v>0</v>
      </c>
      <c r="F98" s="139">
        <v>0</v>
      </c>
      <c r="G98" s="139">
        <v>213.59780405665634</v>
      </c>
      <c r="H98" s="139">
        <v>0</v>
      </c>
      <c r="I98" s="139">
        <v>0</v>
      </c>
      <c r="J98" s="139">
        <v>0</v>
      </c>
      <c r="K98" s="139">
        <v>80.8091437186439</v>
      </c>
      <c r="L98" s="139">
        <v>3</v>
      </c>
      <c r="M98" s="136">
        <f t="shared" si="15"/>
        <v>297.40694777530024</v>
      </c>
      <c r="N98" s="137"/>
      <c r="O98" s="65"/>
      <c r="P98" s="75"/>
    </row>
    <row r="99" spans="2:16" s="115" customFormat="1" ht="30" customHeight="1">
      <c r="B99" s="287"/>
      <c r="C99" s="63" t="s">
        <v>95</v>
      </c>
      <c r="D99" s="139"/>
      <c r="E99" s="139"/>
      <c r="F99" s="139"/>
      <c r="G99" s="139"/>
      <c r="H99" s="139"/>
      <c r="I99" s="139"/>
      <c r="J99" s="139"/>
      <c r="K99" s="139"/>
      <c r="L99" s="139"/>
      <c r="M99" s="136">
        <f t="shared" si="15"/>
        <v>0</v>
      </c>
      <c r="N99" s="137"/>
      <c r="O99" s="65"/>
      <c r="P99" s="75"/>
    </row>
    <row r="100" spans="2:16" s="115" customFormat="1" ht="16.5" customHeight="1">
      <c r="B100" s="287"/>
      <c r="C100" s="68" t="s">
        <v>144</v>
      </c>
      <c r="D100" s="139">
        <v>0</v>
      </c>
      <c r="E100" s="139">
        <v>0</v>
      </c>
      <c r="F100" s="139">
        <v>0</v>
      </c>
      <c r="G100" s="139">
        <v>0</v>
      </c>
      <c r="H100" s="139">
        <v>0</v>
      </c>
      <c r="I100" s="139">
        <v>0</v>
      </c>
      <c r="J100" s="139">
        <v>0</v>
      </c>
      <c r="K100" s="139">
        <v>0</v>
      </c>
      <c r="L100" s="139">
        <v>0</v>
      </c>
      <c r="M100" s="136">
        <f t="shared" si="15"/>
        <v>0</v>
      </c>
      <c r="N100" s="137"/>
      <c r="O100" s="65"/>
      <c r="P100" s="75"/>
    </row>
    <row r="101" spans="2:16" s="115" customFormat="1" ht="16.5" customHeight="1">
      <c r="B101" s="287"/>
      <c r="C101" s="68" t="s">
        <v>145</v>
      </c>
      <c r="D101" s="139">
        <v>0</v>
      </c>
      <c r="E101" s="139">
        <v>0</v>
      </c>
      <c r="F101" s="139">
        <v>0</v>
      </c>
      <c r="G101" s="139">
        <v>0</v>
      </c>
      <c r="H101" s="139">
        <v>0</v>
      </c>
      <c r="I101" s="139">
        <v>0</v>
      </c>
      <c r="J101" s="139">
        <v>0</v>
      </c>
      <c r="K101" s="139">
        <v>0</v>
      </c>
      <c r="L101" s="139">
        <v>0</v>
      </c>
      <c r="M101" s="136">
        <f t="shared" si="15"/>
        <v>0</v>
      </c>
      <c r="N101" s="137"/>
      <c r="O101" s="65"/>
      <c r="P101" s="75"/>
    </row>
    <row r="102" spans="2:16" s="76" customFormat="1" ht="30" customHeight="1">
      <c r="B102" s="319"/>
      <c r="C102" s="320" t="s">
        <v>272</v>
      </c>
      <c r="D102" s="139">
        <v>0</v>
      </c>
      <c r="E102" s="139">
        <v>0</v>
      </c>
      <c r="F102" s="139">
        <v>0</v>
      </c>
      <c r="G102" s="139">
        <v>0</v>
      </c>
      <c r="H102" s="139">
        <v>0</v>
      </c>
      <c r="I102" s="139">
        <v>0</v>
      </c>
      <c r="J102" s="139">
        <v>0</v>
      </c>
      <c r="K102" s="139">
        <v>0</v>
      </c>
      <c r="L102" s="139">
        <v>0</v>
      </c>
      <c r="M102" s="136">
        <f t="shared" si="15"/>
        <v>0</v>
      </c>
      <c r="N102" s="240"/>
      <c r="O102" s="374"/>
      <c r="P102" s="318"/>
    </row>
    <row r="103" spans="2:16" s="115" customFormat="1" ht="16.5" customHeight="1">
      <c r="B103" s="288"/>
      <c r="C103" s="68" t="s">
        <v>156</v>
      </c>
      <c r="D103" s="139">
        <v>0</v>
      </c>
      <c r="E103" s="139">
        <v>0</v>
      </c>
      <c r="F103" s="139">
        <v>0</v>
      </c>
      <c r="G103" s="139">
        <v>0</v>
      </c>
      <c r="H103" s="139">
        <v>0</v>
      </c>
      <c r="I103" s="139">
        <v>0</v>
      </c>
      <c r="J103" s="139">
        <v>0</v>
      </c>
      <c r="K103" s="139">
        <v>0</v>
      </c>
      <c r="L103" s="139">
        <v>0</v>
      </c>
      <c r="M103" s="136">
        <f t="shared" si="15"/>
        <v>0</v>
      </c>
      <c r="N103" s="137"/>
      <c r="O103" s="65"/>
      <c r="P103" s="75"/>
    </row>
    <row r="104" spans="2:16" s="115" customFormat="1" ht="16.5" customHeight="1">
      <c r="B104" s="288"/>
      <c r="C104" s="68" t="s">
        <v>61</v>
      </c>
      <c r="D104" s="139">
        <v>0</v>
      </c>
      <c r="E104" s="139">
        <v>0</v>
      </c>
      <c r="F104" s="139">
        <v>0</v>
      </c>
      <c r="G104" s="139">
        <v>0</v>
      </c>
      <c r="H104" s="139">
        <v>0</v>
      </c>
      <c r="I104" s="139">
        <v>0</v>
      </c>
      <c r="J104" s="139">
        <v>0</v>
      </c>
      <c r="K104" s="139">
        <v>0</v>
      </c>
      <c r="L104" s="139">
        <v>0</v>
      </c>
      <c r="M104" s="136">
        <f t="shared" si="15"/>
        <v>0</v>
      </c>
      <c r="N104" s="137"/>
      <c r="O104" s="65"/>
      <c r="P104" s="75"/>
    </row>
    <row r="105" spans="2:16" s="115" customFormat="1" ht="16.5" customHeight="1">
      <c r="B105" s="288"/>
      <c r="C105" s="68" t="s">
        <v>273</v>
      </c>
      <c r="D105" s="139">
        <v>0</v>
      </c>
      <c r="E105" s="139">
        <v>0</v>
      </c>
      <c r="F105" s="139">
        <v>0</v>
      </c>
      <c r="G105" s="139">
        <v>0</v>
      </c>
      <c r="H105" s="139">
        <v>0</v>
      </c>
      <c r="I105" s="139">
        <v>0</v>
      </c>
      <c r="J105" s="139">
        <v>0</v>
      </c>
      <c r="K105" s="139">
        <v>0</v>
      </c>
      <c r="L105" s="139">
        <v>0</v>
      </c>
      <c r="M105" s="136">
        <f t="shared" si="15"/>
        <v>0</v>
      </c>
      <c r="N105" s="137"/>
      <c r="O105" s="65"/>
      <c r="P105" s="75"/>
    </row>
    <row r="106" spans="2:16" s="115" customFormat="1" ht="16.5" customHeight="1">
      <c r="B106" s="288"/>
      <c r="C106" s="321" t="s">
        <v>135</v>
      </c>
      <c r="D106" s="139">
        <v>0</v>
      </c>
      <c r="E106" s="139">
        <v>0</v>
      </c>
      <c r="F106" s="139">
        <v>0</v>
      </c>
      <c r="G106" s="139">
        <v>0</v>
      </c>
      <c r="H106" s="139">
        <v>0</v>
      </c>
      <c r="I106" s="139">
        <v>0</v>
      </c>
      <c r="J106" s="139">
        <v>0</v>
      </c>
      <c r="K106" s="139">
        <v>0</v>
      </c>
      <c r="L106" s="139">
        <v>0</v>
      </c>
      <c r="M106" s="136">
        <f t="shared" si="15"/>
        <v>0</v>
      </c>
      <c r="N106" s="137"/>
      <c r="O106" s="65"/>
      <c r="P106" s="75"/>
    </row>
    <row r="107" spans="2:16" s="76" customFormat="1" ht="16.5" customHeight="1">
      <c r="B107" s="319"/>
      <c r="C107" s="322" t="s">
        <v>8</v>
      </c>
      <c r="D107" s="139">
        <v>0</v>
      </c>
      <c r="E107" s="139">
        <v>0</v>
      </c>
      <c r="F107" s="139">
        <v>0</v>
      </c>
      <c r="G107" s="139">
        <v>0</v>
      </c>
      <c r="H107" s="139">
        <v>0</v>
      </c>
      <c r="I107" s="139">
        <v>0</v>
      </c>
      <c r="J107" s="139">
        <v>0</v>
      </c>
      <c r="K107" s="139">
        <v>0</v>
      </c>
      <c r="L107" s="139">
        <v>0</v>
      </c>
      <c r="M107" s="239">
        <f t="shared" si="15"/>
        <v>0</v>
      </c>
      <c r="N107" s="240"/>
      <c r="O107" s="374"/>
      <c r="P107" s="318"/>
    </row>
    <row r="108" spans="2:16" s="76" customFormat="1" ht="24.75" customHeight="1">
      <c r="B108" s="319"/>
      <c r="C108" s="67" t="s">
        <v>96</v>
      </c>
      <c r="D108" s="139">
        <f aca="true" t="shared" si="19" ref="D108:L108">D109+D110</f>
        <v>0</v>
      </c>
      <c r="E108" s="139">
        <f t="shared" si="19"/>
        <v>0</v>
      </c>
      <c r="F108" s="139">
        <f t="shared" si="19"/>
        <v>0</v>
      </c>
      <c r="G108" s="139">
        <f t="shared" si="19"/>
        <v>117.0281965590635</v>
      </c>
      <c r="H108" s="139">
        <f t="shared" si="19"/>
        <v>0</v>
      </c>
      <c r="I108" s="139">
        <f t="shared" si="19"/>
        <v>0</v>
      </c>
      <c r="J108" s="139">
        <f t="shared" si="19"/>
        <v>0</v>
      </c>
      <c r="K108" s="139">
        <f t="shared" si="19"/>
        <v>3.7269</v>
      </c>
      <c r="L108" s="139">
        <f t="shared" si="19"/>
        <v>0</v>
      </c>
      <c r="M108" s="239">
        <f t="shared" si="15"/>
        <v>120.7550965590635</v>
      </c>
      <c r="N108" s="240"/>
      <c r="O108" s="374"/>
      <c r="P108" s="318"/>
    </row>
    <row r="109" spans="2:16" s="323" customFormat="1" ht="16.5" customHeight="1">
      <c r="B109" s="119"/>
      <c r="C109" s="68" t="s">
        <v>144</v>
      </c>
      <c r="D109" s="139">
        <v>0</v>
      </c>
      <c r="E109" s="139">
        <v>0</v>
      </c>
      <c r="F109" s="139">
        <v>0</v>
      </c>
      <c r="G109" s="139">
        <v>88.5787465590635</v>
      </c>
      <c r="H109" s="139">
        <v>0</v>
      </c>
      <c r="I109" s="139">
        <v>0</v>
      </c>
      <c r="J109" s="139">
        <v>0</v>
      </c>
      <c r="K109" s="139">
        <v>1.86345</v>
      </c>
      <c r="L109" s="139">
        <v>0</v>
      </c>
      <c r="M109" s="136">
        <f t="shared" si="15"/>
        <v>90.4421965590635</v>
      </c>
      <c r="N109" s="375"/>
      <c r="O109" s="376"/>
      <c r="P109" s="325"/>
    </row>
    <row r="110" spans="2:16" s="115" customFormat="1" ht="16.5" customHeight="1">
      <c r="B110" s="288"/>
      <c r="C110" s="68" t="s">
        <v>145</v>
      </c>
      <c r="D110" s="139">
        <v>0</v>
      </c>
      <c r="E110" s="139">
        <v>0</v>
      </c>
      <c r="F110" s="139">
        <v>0</v>
      </c>
      <c r="G110" s="139">
        <v>28.44945</v>
      </c>
      <c r="H110" s="139">
        <v>0</v>
      </c>
      <c r="I110" s="139">
        <v>0</v>
      </c>
      <c r="J110" s="139">
        <v>0</v>
      </c>
      <c r="K110" s="139">
        <v>1.86345</v>
      </c>
      <c r="L110" s="139">
        <v>0</v>
      </c>
      <c r="M110" s="136">
        <f t="shared" si="15"/>
        <v>30.3129</v>
      </c>
      <c r="N110" s="137"/>
      <c r="O110" s="65"/>
      <c r="P110" s="75"/>
    </row>
    <row r="111" spans="2:16" s="76" customFormat="1" ht="30" customHeight="1">
      <c r="B111" s="324"/>
      <c r="C111" s="67" t="s">
        <v>130</v>
      </c>
      <c r="D111" s="142">
        <f>+SUM(D108,D99,D96)</f>
        <v>0</v>
      </c>
      <c r="E111" s="142">
        <f aca="true" t="shared" si="20" ref="E111:L111">+SUM(E108,E99,E96)</f>
        <v>0</v>
      </c>
      <c r="F111" s="142">
        <f t="shared" si="20"/>
        <v>0</v>
      </c>
      <c r="G111" s="142">
        <f t="shared" si="20"/>
        <v>349.6282506157198</v>
      </c>
      <c r="H111" s="142">
        <f t="shared" si="20"/>
        <v>0</v>
      </c>
      <c r="I111" s="142">
        <f t="shared" si="20"/>
        <v>0</v>
      </c>
      <c r="J111" s="142">
        <f t="shared" si="20"/>
        <v>0</v>
      </c>
      <c r="K111" s="142">
        <f t="shared" si="20"/>
        <v>86.3360437186439</v>
      </c>
      <c r="L111" s="142">
        <f t="shared" si="20"/>
        <v>3</v>
      </c>
      <c r="M111" s="239">
        <f t="shared" si="15"/>
        <v>438.96429433436373</v>
      </c>
      <c r="N111" s="240"/>
      <c r="O111" s="374"/>
      <c r="P111" s="318"/>
    </row>
    <row r="112" spans="2:16" s="323" customFormat="1" ht="16.5" customHeight="1">
      <c r="B112" s="119"/>
      <c r="C112" s="120" t="s">
        <v>20</v>
      </c>
      <c r="D112" s="139">
        <v>0</v>
      </c>
      <c r="E112" s="139">
        <v>0</v>
      </c>
      <c r="F112" s="139">
        <v>0</v>
      </c>
      <c r="G112" s="139">
        <v>0</v>
      </c>
      <c r="H112" s="139">
        <v>0</v>
      </c>
      <c r="I112" s="139">
        <v>0</v>
      </c>
      <c r="J112" s="139">
        <v>0</v>
      </c>
      <c r="K112" s="139">
        <v>0</v>
      </c>
      <c r="L112" s="139">
        <v>0</v>
      </c>
      <c r="M112" s="332">
        <f t="shared" si="15"/>
        <v>0</v>
      </c>
      <c r="N112" s="375"/>
      <c r="O112" s="376"/>
      <c r="P112" s="325"/>
    </row>
    <row r="113" spans="2:16" s="323" customFormat="1" ht="16.5" customHeight="1">
      <c r="B113" s="121"/>
      <c r="C113" s="122" t="s">
        <v>21</v>
      </c>
      <c r="D113" s="139">
        <v>0</v>
      </c>
      <c r="E113" s="139">
        <v>0</v>
      </c>
      <c r="F113" s="139">
        <v>0</v>
      </c>
      <c r="G113" s="139">
        <v>14</v>
      </c>
      <c r="H113" s="139">
        <v>0</v>
      </c>
      <c r="I113" s="139">
        <v>0</v>
      </c>
      <c r="J113" s="139">
        <v>0</v>
      </c>
      <c r="K113" s="139">
        <v>14</v>
      </c>
      <c r="L113" s="139">
        <v>0</v>
      </c>
      <c r="M113" s="332">
        <f t="shared" si="15"/>
        <v>28</v>
      </c>
      <c r="N113" s="375"/>
      <c r="O113" s="376"/>
      <c r="P113" s="325"/>
    </row>
    <row r="114" spans="2:16" s="76" customFormat="1" ht="30" customHeight="1">
      <c r="B114" s="286"/>
      <c r="C114" s="71" t="s">
        <v>102</v>
      </c>
      <c r="D114" s="141"/>
      <c r="E114" s="141"/>
      <c r="F114" s="141"/>
      <c r="G114" s="141"/>
      <c r="H114" s="141"/>
      <c r="I114" s="141"/>
      <c r="J114" s="141"/>
      <c r="K114" s="141"/>
      <c r="L114" s="141"/>
      <c r="M114" s="330"/>
      <c r="N114" s="381"/>
      <c r="O114" s="66"/>
      <c r="P114" s="318"/>
    </row>
    <row r="115" spans="2:16" s="115" customFormat="1" ht="16.5" customHeight="1">
      <c r="B115" s="287"/>
      <c r="C115" s="63" t="s">
        <v>94</v>
      </c>
      <c r="D115" s="139">
        <f aca="true" t="shared" si="21" ref="D115:L115">D116+D117</f>
        <v>0</v>
      </c>
      <c r="E115" s="139">
        <f t="shared" si="21"/>
        <v>0</v>
      </c>
      <c r="F115" s="139">
        <f t="shared" si="21"/>
        <v>0</v>
      </c>
      <c r="G115" s="139">
        <f t="shared" si="21"/>
        <v>117.0281965590635</v>
      </c>
      <c r="H115" s="139">
        <f t="shared" si="21"/>
        <v>0</v>
      </c>
      <c r="I115" s="139">
        <f t="shared" si="21"/>
        <v>0</v>
      </c>
      <c r="J115" s="139">
        <f t="shared" si="21"/>
        <v>0</v>
      </c>
      <c r="K115" s="139">
        <f t="shared" si="21"/>
        <v>3.7269</v>
      </c>
      <c r="L115" s="139">
        <f t="shared" si="21"/>
        <v>0</v>
      </c>
      <c r="M115" s="136">
        <f t="shared" si="15"/>
        <v>120.7550965590635</v>
      </c>
      <c r="N115" s="137"/>
      <c r="O115" s="65"/>
      <c r="P115" s="75"/>
    </row>
    <row r="116" spans="2:16" s="115" customFormat="1" ht="16.5" customHeight="1">
      <c r="B116" s="288"/>
      <c r="C116" s="68" t="s">
        <v>144</v>
      </c>
      <c r="D116" s="139">
        <v>0</v>
      </c>
      <c r="E116" s="139">
        <v>0</v>
      </c>
      <c r="F116" s="139">
        <v>0</v>
      </c>
      <c r="G116" s="139">
        <v>27.44945</v>
      </c>
      <c r="H116" s="139">
        <v>0</v>
      </c>
      <c r="I116" s="139">
        <v>0</v>
      </c>
      <c r="J116" s="139">
        <v>0</v>
      </c>
      <c r="K116" s="139">
        <v>1.86345</v>
      </c>
      <c r="L116" s="139">
        <v>0</v>
      </c>
      <c r="M116" s="136">
        <f t="shared" si="15"/>
        <v>29.3129</v>
      </c>
      <c r="N116" s="137"/>
      <c r="O116" s="65"/>
      <c r="P116" s="75"/>
    </row>
    <row r="117" spans="2:16" s="115" customFormat="1" ht="16.5" customHeight="1">
      <c r="B117" s="288"/>
      <c r="C117" s="68" t="s">
        <v>145</v>
      </c>
      <c r="D117" s="139">
        <v>0</v>
      </c>
      <c r="E117" s="139">
        <v>0</v>
      </c>
      <c r="F117" s="139">
        <v>0</v>
      </c>
      <c r="G117" s="139">
        <v>89.5787465590635</v>
      </c>
      <c r="H117" s="139">
        <v>0</v>
      </c>
      <c r="I117" s="139">
        <v>0</v>
      </c>
      <c r="J117" s="139">
        <v>0</v>
      </c>
      <c r="K117" s="139">
        <v>1.86345</v>
      </c>
      <c r="L117" s="139">
        <v>0</v>
      </c>
      <c r="M117" s="136">
        <f t="shared" si="15"/>
        <v>91.4421965590635</v>
      </c>
      <c r="N117" s="137"/>
      <c r="O117" s="65"/>
      <c r="P117" s="75"/>
    </row>
    <row r="118" spans="2:16" s="115" customFormat="1" ht="30" customHeight="1">
      <c r="B118" s="287"/>
      <c r="C118" s="63" t="s">
        <v>95</v>
      </c>
      <c r="D118" s="139"/>
      <c r="E118" s="139"/>
      <c r="F118" s="139"/>
      <c r="G118" s="139"/>
      <c r="H118" s="139"/>
      <c r="I118" s="139"/>
      <c r="J118" s="139"/>
      <c r="K118" s="139"/>
      <c r="L118" s="139"/>
      <c r="M118" s="136">
        <f t="shared" si="15"/>
        <v>0</v>
      </c>
      <c r="N118" s="137"/>
      <c r="O118" s="65"/>
      <c r="P118" s="75"/>
    </row>
    <row r="119" spans="2:16" s="115" customFormat="1" ht="16.5" customHeight="1">
      <c r="B119" s="287"/>
      <c r="C119" s="68" t="s">
        <v>144</v>
      </c>
      <c r="D119" s="139">
        <v>0</v>
      </c>
      <c r="E119" s="139">
        <v>0</v>
      </c>
      <c r="F119" s="139">
        <v>0</v>
      </c>
      <c r="G119" s="139">
        <v>0</v>
      </c>
      <c r="H119" s="139">
        <v>0</v>
      </c>
      <c r="I119" s="139">
        <v>0</v>
      </c>
      <c r="J119" s="139">
        <v>0</v>
      </c>
      <c r="K119" s="139">
        <v>0</v>
      </c>
      <c r="L119" s="139">
        <v>0</v>
      </c>
      <c r="M119" s="136">
        <f t="shared" si="15"/>
        <v>0</v>
      </c>
      <c r="N119" s="137"/>
      <c r="O119" s="65"/>
      <c r="P119" s="75"/>
    </row>
    <row r="120" spans="2:16" s="115" customFormat="1" ht="16.5" customHeight="1">
      <c r="B120" s="287"/>
      <c r="C120" s="68" t="s">
        <v>145</v>
      </c>
      <c r="D120" s="139">
        <v>0</v>
      </c>
      <c r="E120" s="139">
        <v>0</v>
      </c>
      <c r="F120" s="139">
        <v>0</v>
      </c>
      <c r="G120" s="139">
        <v>0</v>
      </c>
      <c r="H120" s="139">
        <v>0</v>
      </c>
      <c r="I120" s="139">
        <v>0</v>
      </c>
      <c r="J120" s="139">
        <v>0</v>
      </c>
      <c r="K120" s="139">
        <v>0</v>
      </c>
      <c r="L120" s="139">
        <v>0</v>
      </c>
      <c r="M120" s="136">
        <f t="shared" si="15"/>
        <v>0</v>
      </c>
      <c r="N120" s="137"/>
      <c r="O120" s="65"/>
      <c r="P120" s="75"/>
    </row>
    <row r="121" spans="2:16" s="76" customFormat="1" ht="30" customHeight="1">
      <c r="B121" s="319"/>
      <c r="C121" s="320" t="s">
        <v>272</v>
      </c>
      <c r="D121" s="139">
        <v>0</v>
      </c>
      <c r="E121" s="139">
        <v>0</v>
      </c>
      <c r="F121" s="139">
        <v>0</v>
      </c>
      <c r="G121" s="139">
        <v>0</v>
      </c>
      <c r="H121" s="139">
        <v>0</v>
      </c>
      <c r="I121" s="139">
        <v>0</v>
      </c>
      <c r="J121" s="139">
        <v>0</v>
      </c>
      <c r="K121" s="139">
        <v>0</v>
      </c>
      <c r="L121" s="139">
        <v>0</v>
      </c>
      <c r="M121" s="136">
        <f t="shared" si="15"/>
        <v>0</v>
      </c>
      <c r="N121" s="240"/>
      <c r="O121" s="374"/>
      <c r="P121" s="318"/>
    </row>
    <row r="122" spans="2:16" s="115" customFormat="1" ht="16.5" customHeight="1">
      <c r="B122" s="288"/>
      <c r="C122" s="68" t="s">
        <v>156</v>
      </c>
      <c r="D122" s="139">
        <v>0</v>
      </c>
      <c r="E122" s="139">
        <v>0</v>
      </c>
      <c r="F122" s="139">
        <v>0</v>
      </c>
      <c r="G122" s="139">
        <v>0</v>
      </c>
      <c r="H122" s="139">
        <v>0</v>
      </c>
      <c r="I122" s="139">
        <v>0</v>
      </c>
      <c r="J122" s="139">
        <v>0</v>
      </c>
      <c r="K122" s="139">
        <v>0</v>
      </c>
      <c r="L122" s="139">
        <v>0</v>
      </c>
      <c r="M122" s="136">
        <f t="shared" si="15"/>
        <v>0</v>
      </c>
      <c r="N122" s="137"/>
      <c r="O122" s="65"/>
      <c r="P122" s="75"/>
    </row>
    <row r="123" spans="2:16" s="115" customFormat="1" ht="16.5" customHeight="1">
      <c r="B123" s="288"/>
      <c r="C123" s="68" t="s">
        <v>61</v>
      </c>
      <c r="D123" s="139">
        <v>0</v>
      </c>
      <c r="E123" s="139">
        <v>0</v>
      </c>
      <c r="F123" s="139">
        <v>0</v>
      </c>
      <c r="G123" s="139">
        <v>0</v>
      </c>
      <c r="H123" s="139">
        <v>0</v>
      </c>
      <c r="I123" s="139">
        <v>0</v>
      </c>
      <c r="J123" s="139">
        <v>0</v>
      </c>
      <c r="K123" s="139">
        <v>0</v>
      </c>
      <c r="L123" s="139">
        <v>0</v>
      </c>
      <c r="M123" s="136">
        <f t="shared" si="15"/>
        <v>0</v>
      </c>
      <c r="N123" s="137"/>
      <c r="O123" s="65"/>
      <c r="P123" s="75"/>
    </row>
    <row r="124" spans="2:16" s="115" customFormat="1" ht="16.5" customHeight="1">
      <c r="B124" s="288"/>
      <c r="C124" s="68" t="s">
        <v>273</v>
      </c>
      <c r="D124" s="139">
        <v>0</v>
      </c>
      <c r="E124" s="139">
        <v>0</v>
      </c>
      <c r="F124" s="139">
        <v>0</v>
      </c>
      <c r="G124" s="139">
        <v>0</v>
      </c>
      <c r="H124" s="139">
        <v>0</v>
      </c>
      <c r="I124" s="139">
        <v>0</v>
      </c>
      <c r="J124" s="139">
        <v>0</v>
      </c>
      <c r="K124" s="139">
        <v>0</v>
      </c>
      <c r="L124" s="139">
        <v>0</v>
      </c>
      <c r="M124" s="136">
        <f t="shared" si="15"/>
        <v>0</v>
      </c>
      <c r="N124" s="137"/>
      <c r="O124" s="65"/>
      <c r="P124" s="75"/>
    </row>
    <row r="125" spans="2:16" s="115" customFormat="1" ht="16.5" customHeight="1">
      <c r="B125" s="288"/>
      <c r="C125" s="321" t="s">
        <v>135</v>
      </c>
      <c r="D125" s="139">
        <v>0</v>
      </c>
      <c r="E125" s="139">
        <v>0</v>
      </c>
      <c r="F125" s="139">
        <v>0</v>
      </c>
      <c r="G125" s="139">
        <v>0</v>
      </c>
      <c r="H125" s="139">
        <v>0</v>
      </c>
      <c r="I125" s="139">
        <v>0</v>
      </c>
      <c r="J125" s="139">
        <v>0</v>
      </c>
      <c r="K125" s="139">
        <v>0</v>
      </c>
      <c r="L125" s="139">
        <v>0</v>
      </c>
      <c r="M125" s="136">
        <f t="shared" si="15"/>
        <v>0</v>
      </c>
      <c r="N125" s="137"/>
      <c r="O125" s="65"/>
      <c r="P125" s="75"/>
    </row>
    <row r="126" spans="2:16" s="76" customFormat="1" ht="16.5" customHeight="1">
      <c r="B126" s="319"/>
      <c r="C126" s="322" t="s">
        <v>8</v>
      </c>
      <c r="D126" s="139">
        <v>0</v>
      </c>
      <c r="E126" s="139">
        <v>0</v>
      </c>
      <c r="F126" s="139">
        <v>0</v>
      </c>
      <c r="G126" s="139">
        <v>0</v>
      </c>
      <c r="H126" s="139">
        <v>0</v>
      </c>
      <c r="I126" s="139">
        <v>0</v>
      </c>
      <c r="J126" s="139">
        <v>0</v>
      </c>
      <c r="K126" s="139">
        <v>0</v>
      </c>
      <c r="L126" s="139">
        <v>0</v>
      </c>
      <c r="M126" s="239">
        <f t="shared" si="15"/>
        <v>0</v>
      </c>
      <c r="N126" s="240"/>
      <c r="O126" s="374"/>
      <c r="P126" s="318"/>
    </row>
    <row r="127" spans="2:16" s="76" customFormat="1" ht="24.75" customHeight="1">
      <c r="B127" s="319"/>
      <c r="C127" s="67" t="s">
        <v>96</v>
      </c>
      <c r="D127" s="139">
        <f aca="true" t="shared" si="22" ref="D127:L127">D128+D129</f>
        <v>0</v>
      </c>
      <c r="E127" s="139">
        <f t="shared" si="22"/>
        <v>0</v>
      </c>
      <c r="F127" s="139">
        <f t="shared" si="22"/>
        <v>0</v>
      </c>
      <c r="G127" s="139">
        <f t="shared" si="22"/>
        <v>232.60005405665638</v>
      </c>
      <c r="H127" s="139">
        <f t="shared" si="22"/>
        <v>0</v>
      </c>
      <c r="I127" s="139">
        <f t="shared" si="22"/>
        <v>0</v>
      </c>
      <c r="J127" s="139">
        <f t="shared" si="22"/>
        <v>0</v>
      </c>
      <c r="K127" s="139">
        <f t="shared" si="22"/>
        <v>82.60914371864389</v>
      </c>
      <c r="L127" s="139">
        <f t="shared" si="22"/>
        <v>3</v>
      </c>
      <c r="M127" s="239">
        <f t="shared" si="15"/>
        <v>318.20919777530025</v>
      </c>
      <c r="N127" s="240"/>
      <c r="O127" s="374"/>
      <c r="P127" s="318"/>
    </row>
    <row r="128" spans="2:16" s="323" customFormat="1" ht="16.5" customHeight="1">
      <c r="B128" s="119"/>
      <c r="C128" s="68" t="s">
        <v>144</v>
      </c>
      <c r="D128" s="139">
        <v>0</v>
      </c>
      <c r="E128" s="139">
        <v>0</v>
      </c>
      <c r="F128" s="139">
        <v>0</v>
      </c>
      <c r="G128" s="139">
        <v>142.24600757360767</v>
      </c>
      <c r="H128" s="139">
        <v>0</v>
      </c>
      <c r="I128" s="139">
        <v>0</v>
      </c>
      <c r="J128" s="139">
        <v>0</v>
      </c>
      <c r="K128" s="139">
        <v>28.809143718643895</v>
      </c>
      <c r="L128" s="139">
        <v>3</v>
      </c>
      <c r="M128" s="136">
        <f t="shared" si="15"/>
        <v>174.05515129225157</v>
      </c>
      <c r="N128" s="375"/>
      <c r="O128" s="376"/>
      <c r="P128" s="325"/>
    </row>
    <row r="129" spans="2:16" s="115" customFormat="1" ht="16.5" customHeight="1">
      <c r="B129" s="288"/>
      <c r="C129" s="68" t="s">
        <v>145</v>
      </c>
      <c r="D129" s="139">
        <v>0</v>
      </c>
      <c r="E129" s="139">
        <v>0</v>
      </c>
      <c r="F129" s="139">
        <v>0</v>
      </c>
      <c r="G129" s="139">
        <v>90.3540464830487</v>
      </c>
      <c r="H129" s="139">
        <v>0</v>
      </c>
      <c r="I129" s="139">
        <v>0</v>
      </c>
      <c r="J129" s="139">
        <v>0</v>
      </c>
      <c r="K129" s="139">
        <v>53.8</v>
      </c>
      <c r="L129" s="139">
        <v>0</v>
      </c>
      <c r="M129" s="136">
        <f t="shared" si="15"/>
        <v>144.15404648304872</v>
      </c>
      <c r="N129" s="137"/>
      <c r="O129" s="65"/>
      <c r="P129" s="75"/>
    </row>
    <row r="130" spans="2:16" s="76" customFormat="1" ht="30" customHeight="1">
      <c r="B130" s="324"/>
      <c r="C130" s="67" t="s">
        <v>131</v>
      </c>
      <c r="D130" s="142">
        <f>+SUM(D127,D118,D115)</f>
        <v>0</v>
      </c>
      <c r="E130" s="142">
        <f aca="true" t="shared" si="23" ref="E130:L130">+SUM(E127,E118,E115)</f>
        <v>0</v>
      </c>
      <c r="F130" s="142">
        <f t="shared" si="23"/>
        <v>0</v>
      </c>
      <c r="G130" s="142">
        <f t="shared" si="23"/>
        <v>349.6282506157199</v>
      </c>
      <c r="H130" s="142">
        <f t="shared" si="23"/>
        <v>0</v>
      </c>
      <c r="I130" s="142">
        <f t="shared" si="23"/>
        <v>0</v>
      </c>
      <c r="J130" s="142">
        <f t="shared" si="23"/>
        <v>0</v>
      </c>
      <c r="K130" s="142">
        <f t="shared" si="23"/>
        <v>86.3360437186439</v>
      </c>
      <c r="L130" s="142">
        <f t="shared" si="23"/>
        <v>3</v>
      </c>
      <c r="M130" s="239">
        <f t="shared" si="15"/>
        <v>438.9642943343638</v>
      </c>
      <c r="N130" s="240"/>
      <c r="O130" s="374"/>
      <c r="P130" s="318"/>
    </row>
    <row r="131" spans="2:16" s="323" customFormat="1" ht="16.5" customHeight="1">
      <c r="B131" s="119"/>
      <c r="C131" s="120" t="s">
        <v>20</v>
      </c>
      <c r="D131" s="139">
        <v>0</v>
      </c>
      <c r="E131" s="139">
        <v>0</v>
      </c>
      <c r="F131" s="139">
        <v>0</v>
      </c>
      <c r="G131" s="139">
        <v>0</v>
      </c>
      <c r="H131" s="139">
        <v>0</v>
      </c>
      <c r="I131" s="139">
        <v>0</v>
      </c>
      <c r="J131" s="139">
        <v>0</v>
      </c>
      <c r="K131" s="139">
        <v>0</v>
      </c>
      <c r="L131" s="139">
        <v>0</v>
      </c>
      <c r="M131" s="332">
        <f t="shared" si="15"/>
        <v>0</v>
      </c>
      <c r="N131" s="375"/>
      <c r="O131" s="376"/>
      <c r="P131" s="325"/>
    </row>
    <row r="132" spans="2:16" s="323" customFormat="1" ht="16.5" customHeight="1">
      <c r="B132" s="121"/>
      <c r="C132" s="122" t="s">
        <v>21</v>
      </c>
      <c r="D132" s="139">
        <v>0</v>
      </c>
      <c r="E132" s="139">
        <v>0</v>
      </c>
      <c r="F132" s="139">
        <v>0</v>
      </c>
      <c r="G132" s="139">
        <v>14</v>
      </c>
      <c r="H132" s="139">
        <v>0</v>
      </c>
      <c r="I132" s="139">
        <v>0</v>
      </c>
      <c r="J132" s="139">
        <v>0</v>
      </c>
      <c r="K132" s="139">
        <v>14</v>
      </c>
      <c r="L132" s="139">
        <v>0</v>
      </c>
      <c r="M132" s="332">
        <f t="shared" si="15"/>
        <v>28</v>
      </c>
      <c r="N132" s="375"/>
      <c r="O132" s="376"/>
      <c r="P132" s="325"/>
    </row>
    <row r="133" spans="2:16" s="76" customFormat="1" ht="30" customHeight="1">
      <c r="B133" s="286"/>
      <c r="C133" s="71" t="s">
        <v>103</v>
      </c>
      <c r="D133" s="143">
        <f aca="true" t="shared" si="24" ref="D133:L133">+D130+D111</f>
        <v>0</v>
      </c>
      <c r="E133" s="143">
        <f t="shared" si="24"/>
        <v>0</v>
      </c>
      <c r="F133" s="143">
        <f t="shared" si="24"/>
        <v>0</v>
      </c>
      <c r="G133" s="143">
        <f t="shared" si="24"/>
        <v>699.2565012314396</v>
      </c>
      <c r="H133" s="143">
        <f t="shared" si="24"/>
        <v>0</v>
      </c>
      <c r="I133" s="143">
        <f t="shared" si="24"/>
        <v>0</v>
      </c>
      <c r="J133" s="143">
        <f t="shared" si="24"/>
        <v>0</v>
      </c>
      <c r="K133" s="143">
        <f t="shared" si="24"/>
        <v>172.6720874372878</v>
      </c>
      <c r="L133" s="143">
        <f t="shared" si="24"/>
        <v>6</v>
      </c>
      <c r="M133" s="144">
        <f t="shared" si="15"/>
        <v>877.9285886687275</v>
      </c>
      <c r="N133" s="381"/>
      <c r="O133" s="66"/>
      <c r="P133" s="318"/>
    </row>
    <row r="134" spans="2:16" s="76" customFormat="1" ht="30" customHeight="1">
      <c r="B134" s="286"/>
      <c r="C134" s="71" t="s">
        <v>104</v>
      </c>
      <c r="D134" s="143">
        <f aca="true" t="shared" si="25" ref="D134:L134">+D25+D44+D68+D91+D133</f>
        <v>7.450705096003636</v>
      </c>
      <c r="E134" s="143">
        <f t="shared" si="25"/>
        <v>69.2430747027079</v>
      </c>
      <c r="F134" s="143">
        <f t="shared" si="25"/>
        <v>105.2724021994948</v>
      </c>
      <c r="G134" s="143">
        <f t="shared" si="25"/>
        <v>36825.667987264686</v>
      </c>
      <c r="H134" s="143">
        <f t="shared" si="25"/>
        <v>146.53265485769975</v>
      </c>
      <c r="I134" s="143">
        <f t="shared" si="25"/>
        <v>73.5917107026027</v>
      </c>
      <c r="J134" s="143">
        <f t="shared" si="25"/>
        <v>6.626783160384853</v>
      </c>
      <c r="K134" s="143">
        <f t="shared" si="25"/>
        <v>33361.74879758752</v>
      </c>
      <c r="L134" s="143">
        <f t="shared" si="25"/>
        <v>390.3041874454483</v>
      </c>
      <c r="M134" s="144">
        <f t="shared" si="15"/>
        <v>70986.43830301655</v>
      </c>
      <c r="N134" s="381"/>
      <c r="O134" s="66"/>
      <c r="P134" s="318"/>
    </row>
    <row r="135" spans="2:16" s="323" customFormat="1" ht="16.5" customHeight="1">
      <c r="B135" s="119"/>
      <c r="C135" s="120" t="s">
        <v>20</v>
      </c>
      <c r="D135" s="331">
        <v>0</v>
      </c>
      <c r="E135" s="331">
        <v>0</v>
      </c>
      <c r="F135" s="331">
        <v>0</v>
      </c>
      <c r="G135" s="331">
        <v>340</v>
      </c>
      <c r="H135" s="331">
        <v>13</v>
      </c>
      <c r="I135" s="331">
        <v>0</v>
      </c>
      <c r="J135" s="331">
        <v>0</v>
      </c>
      <c r="K135" s="331">
        <v>123</v>
      </c>
      <c r="L135" s="331">
        <v>0</v>
      </c>
      <c r="M135" s="332">
        <f t="shared" si="15"/>
        <v>476</v>
      </c>
      <c r="N135" s="375"/>
      <c r="O135" s="376"/>
      <c r="P135" s="325"/>
    </row>
    <row r="136" spans="2:16" s="323" customFormat="1" ht="16.5" customHeight="1">
      <c r="B136" s="119"/>
      <c r="C136" s="120" t="s">
        <v>21</v>
      </c>
      <c r="D136" s="331">
        <v>0.02264298707443163</v>
      </c>
      <c r="E136" s="331">
        <v>0.138138458828094</v>
      </c>
      <c r="F136" s="331">
        <v>0.34532414565178693</v>
      </c>
      <c r="G136" s="331">
        <v>99.70160931103885</v>
      </c>
      <c r="H136" s="331">
        <v>0.23318651468058493</v>
      </c>
      <c r="I136" s="331">
        <v>0.09856490171549975</v>
      </c>
      <c r="J136" s="331">
        <v>0.027891994417183867</v>
      </c>
      <c r="K136" s="331">
        <v>46.666</v>
      </c>
      <c r="L136" s="331">
        <v>7.4401602917093435</v>
      </c>
      <c r="M136" s="332">
        <f>+SUM(D136:L136)</f>
        <v>154.67351860511576</v>
      </c>
      <c r="N136" s="375"/>
      <c r="O136" s="376"/>
      <c r="P136" s="325"/>
    </row>
    <row r="137" spans="2:16" s="292" customFormat="1" ht="9.75" customHeight="1">
      <c r="B137" s="333"/>
      <c r="C137" s="294"/>
      <c r="D137" s="295"/>
      <c r="E137" s="295"/>
      <c r="F137" s="295"/>
      <c r="G137" s="295"/>
      <c r="H137" s="295"/>
      <c r="I137" s="295"/>
      <c r="J137" s="295"/>
      <c r="K137" s="295"/>
      <c r="L137" s="295"/>
      <c r="M137" s="334"/>
      <c r="N137" s="382"/>
      <c r="O137" s="383"/>
      <c r="P137" s="335"/>
    </row>
    <row r="138" spans="2:14" s="385" customFormat="1" ht="111" customHeight="1">
      <c r="B138" s="370"/>
      <c r="C138" s="299" t="s">
        <v>1</v>
      </c>
      <c r="D138" s="299"/>
      <c r="E138" s="299"/>
      <c r="F138" s="299"/>
      <c r="G138" s="299"/>
      <c r="H138" s="299"/>
      <c r="I138" s="299"/>
      <c r="J138" s="299"/>
      <c r="K138" s="299"/>
      <c r="L138" s="299"/>
      <c r="M138" s="299"/>
      <c r="N138" s="384"/>
    </row>
  </sheetData>
  <sheetProtection/>
  <mergeCells count="7">
    <mergeCell ref="C2:M2"/>
    <mergeCell ref="C4:M4"/>
    <mergeCell ref="C138:M138"/>
    <mergeCell ref="C5:M5"/>
    <mergeCell ref="C3:M3"/>
    <mergeCell ref="D7:M7"/>
    <mergeCell ref="D6:M6"/>
  </mergeCells>
  <conditionalFormatting sqref="D9:M137">
    <cfRule type="expression" priority="1" dxfId="1" stopIfTrue="1">
      <formula>AND(D9&lt;&gt;"",OR(D9&lt;0,NOT(ISNUMBER(D9))))</formula>
    </cfRule>
  </conditionalFormatting>
  <conditionalFormatting sqref="D6:F6">
    <cfRule type="expression" priority="2" dxfId="3" stopIfTrue="1">
      <formula>COUNTA(D10:M136)&lt;&gt;COUNTIF(D10:M136,"&gt;=0")</formula>
    </cfRule>
  </conditionalFormatting>
  <conditionalFormatting sqref="G6">
    <cfRule type="expression" priority="3" dxfId="3" stopIfTrue="1">
      <formula>COUNTA(G10:O136)&lt;&gt;COUNTIF(G10:O136,"&gt;=0")</formula>
    </cfRule>
  </conditionalFormatting>
  <conditionalFormatting sqref="H6">
    <cfRule type="expression" priority="4" dxfId="3" stopIfTrue="1">
      <formula>COUNTA(H10:O136)&lt;&gt;COUNTIF(H10:O136,"&gt;=0")</formula>
    </cfRule>
  </conditionalFormatting>
  <conditionalFormatting sqref="I6">
    <cfRule type="expression" priority="5" dxfId="3" stopIfTrue="1">
      <formula>COUNTA(I10:O136)&lt;&gt;COUNTIF(I10:O136,"&gt;=0")</formula>
    </cfRule>
  </conditionalFormatting>
  <conditionalFormatting sqref="J6">
    <cfRule type="expression" priority="6" dxfId="3" stopIfTrue="1">
      <formula>COUNTA(J10:O136)&lt;&gt;COUNTIF(J10:O136,"&gt;=0")</formula>
    </cfRule>
  </conditionalFormatting>
  <conditionalFormatting sqref="K6">
    <cfRule type="expression" priority="7" dxfId="3" stopIfTrue="1">
      <formula>COUNTA(K10:O136)&lt;&gt;COUNTIF(K10:O136,"&gt;=0")</formula>
    </cfRule>
  </conditionalFormatting>
  <conditionalFormatting sqref="L6">
    <cfRule type="expression" priority="8" dxfId="3" stopIfTrue="1">
      <formula>COUNTA(L10:O136)&lt;&gt;COUNTIF(L10:O136,"&gt;=0")</formula>
    </cfRule>
  </conditionalFormatting>
  <conditionalFormatting sqref="M6">
    <cfRule type="expression" priority="2" dxfId="3" stopIfTrue="1">
      <formula>COUNTA(M10:O136)&lt;&gt;COUNTIF(M10:O136,"&gt;=0")</formula>
    </cfRule>
  </conditionalFormatting>
  <printOptions/>
  <pageMargins left="0.7480314960629921" right="0.7480314960629921" top="0.984251968503937" bottom="0.984251968503937" header="0.5118110236220472" footer="0.5118110236220472"/>
  <pageSetup horizontalDpi="600" verticalDpi="600" orientation="portrait" paperSize="8" scale="60" r:id="rId1"/>
  <headerFooter alignWithMargins="0">
    <oddFooter>&amp;R2013 Triennial Central Bank Survey</oddFooter>
  </headerFooter>
  <rowBreaks count="1" manualBreakCount="1">
    <brk id="74" min="1" max="13" man="1"/>
  </rowBreaks>
</worksheet>
</file>

<file path=xl/worksheets/sheet4.xml><?xml version="1.0" encoding="utf-8"?>
<worksheet xmlns="http://schemas.openxmlformats.org/spreadsheetml/2006/main" xmlns:r="http://schemas.openxmlformats.org/officeDocument/2006/relationships">
  <sheetPr codeName="Sheet11">
    <outlinePr summaryBelow="0" summaryRight="0"/>
  </sheetPr>
  <dimension ref="B1:AB138"/>
  <sheetViews>
    <sheetView showGridLines="0" zoomScaleSheetLayoutView="70" zoomScalePageLayoutView="0" workbookViewId="0" topLeftCell="A1">
      <pane xSplit="3" ySplit="8" topLeftCell="D120" activePane="bottomRight" state="frozen"/>
      <selection pane="topLeft" activeCell="A1" sqref="A1"/>
      <selection pane="topRight" activeCell="D1" sqref="D1"/>
      <selection pane="bottomLeft" activeCell="A9" sqref="A9"/>
      <selection pane="bottomRight" activeCell="D159" sqref="D159"/>
    </sheetView>
  </sheetViews>
  <sheetFormatPr defaultColWidth="9.00390625" defaultRowHeight="12"/>
  <cols>
    <col min="1" max="2" width="1.75390625" style="52" customWidth="1"/>
    <col min="3" max="3" width="50.75390625" style="52" customWidth="1"/>
    <col min="4" max="11" width="7.75390625" style="52" customWidth="1"/>
    <col min="12" max="12" width="7.75390625" style="79" customWidth="1"/>
    <col min="13" max="24" width="7.75390625" style="55" customWidth="1"/>
    <col min="25" max="25" width="8.875" style="52" customWidth="1"/>
    <col min="26" max="26" width="8.875" style="55" customWidth="1"/>
    <col min="27" max="27" width="1.75390625" style="55" customWidth="1"/>
    <col min="28" max="28" width="1.75390625" style="52" customWidth="1"/>
    <col min="29" max="16384" width="9.125" style="52" customWidth="1"/>
  </cols>
  <sheetData>
    <row r="1" spans="2:28" s="49" customFormat="1" ht="19.5" customHeight="1">
      <c r="B1" s="241" t="s">
        <v>97</v>
      </c>
      <c r="C1" s="242"/>
      <c r="D1" s="243"/>
      <c r="E1" s="243"/>
      <c r="F1" s="243"/>
      <c r="G1" s="243"/>
      <c r="H1" s="243"/>
      <c r="I1" s="243"/>
      <c r="J1" s="243"/>
      <c r="K1" s="243"/>
      <c r="M1" s="245"/>
      <c r="N1" s="245"/>
      <c r="O1" s="245"/>
      <c r="P1" s="245"/>
      <c r="Q1" s="245"/>
      <c r="R1" s="245"/>
      <c r="S1" s="245"/>
      <c r="T1" s="245"/>
      <c r="U1" s="245"/>
      <c r="V1" s="245"/>
      <c r="W1" s="245"/>
      <c r="X1" s="245"/>
      <c r="Y1" s="243"/>
      <c r="Z1" s="244"/>
      <c r="AA1" s="53"/>
      <c r="AB1" s="243"/>
    </row>
    <row r="2" spans="2:28" s="49" customFormat="1" ht="19.5" customHeight="1">
      <c r="B2" s="54"/>
      <c r="C2" s="199" t="s">
        <v>146</v>
      </c>
      <c r="D2" s="199"/>
      <c r="E2" s="199"/>
      <c r="F2" s="199"/>
      <c r="G2" s="199"/>
      <c r="H2" s="199"/>
      <c r="I2" s="199"/>
      <c r="J2" s="199"/>
      <c r="K2" s="199"/>
      <c r="L2" s="199"/>
      <c r="M2" s="199"/>
      <c r="N2" s="199"/>
      <c r="O2" s="199"/>
      <c r="P2" s="199"/>
      <c r="Q2" s="199"/>
      <c r="R2" s="199"/>
      <c r="S2" s="199"/>
      <c r="T2" s="199"/>
      <c r="U2" s="199"/>
      <c r="V2" s="199"/>
      <c r="W2" s="199"/>
      <c r="X2" s="199"/>
      <c r="Y2" s="199"/>
      <c r="Z2" s="199"/>
      <c r="AA2" s="53"/>
      <c r="AB2" s="276"/>
    </row>
    <row r="3" spans="3:28" s="49" customFormat="1" ht="19.5" customHeight="1">
      <c r="C3" s="199" t="s">
        <v>141</v>
      </c>
      <c r="D3" s="199"/>
      <c r="E3" s="199"/>
      <c r="F3" s="199"/>
      <c r="G3" s="199"/>
      <c r="H3" s="199"/>
      <c r="I3" s="199"/>
      <c r="J3" s="199"/>
      <c r="K3" s="199"/>
      <c r="L3" s="199"/>
      <c r="M3" s="199"/>
      <c r="N3" s="199"/>
      <c r="O3" s="199"/>
      <c r="P3" s="199"/>
      <c r="Q3" s="199"/>
      <c r="R3" s="199"/>
      <c r="S3" s="199"/>
      <c r="T3" s="199"/>
      <c r="U3" s="199"/>
      <c r="V3" s="199"/>
      <c r="W3" s="199"/>
      <c r="X3" s="199"/>
      <c r="Y3" s="199"/>
      <c r="Z3" s="199"/>
      <c r="AA3" s="53"/>
      <c r="AB3" s="276"/>
    </row>
    <row r="4" spans="3:28" s="49" customFormat="1" ht="19.5" customHeight="1">
      <c r="C4" s="199" t="s">
        <v>140</v>
      </c>
      <c r="D4" s="199"/>
      <c r="E4" s="199"/>
      <c r="F4" s="199"/>
      <c r="G4" s="199"/>
      <c r="H4" s="199"/>
      <c r="I4" s="199"/>
      <c r="J4" s="199"/>
      <c r="K4" s="199"/>
      <c r="L4" s="199"/>
      <c r="M4" s="199"/>
      <c r="N4" s="199"/>
      <c r="O4" s="199"/>
      <c r="P4" s="199"/>
      <c r="Q4" s="199"/>
      <c r="R4" s="199"/>
      <c r="S4" s="199"/>
      <c r="T4" s="199"/>
      <c r="U4" s="199"/>
      <c r="V4" s="199"/>
      <c r="W4" s="199"/>
      <c r="X4" s="199"/>
      <c r="Y4" s="199"/>
      <c r="Z4" s="199"/>
      <c r="AA4" s="53"/>
      <c r="AB4" s="341"/>
    </row>
    <row r="5" spans="3:28" s="49" customFormat="1" ht="19.5" customHeight="1">
      <c r="C5" s="199" t="s">
        <v>63</v>
      </c>
      <c r="D5" s="199"/>
      <c r="E5" s="199"/>
      <c r="F5" s="199"/>
      <c r="G5" s="199"/>
      <c r="H5" s="199"/>
      <c r="I5" s="199"/>
      <c r="J5" s="199"/>
      <c r="K5" s="199"/>
      <c r="L5" s="199"/>
      <c r="M5" s="199"/>
      <c r="N5" s="199"/>
      <c r="O5" s="199"/>
      <c r="P5" s="199"/>
      <c r="Q5" s="199"/>
      <c r="R5" s="199"/>
      <c r="S5" s="199"/>
      <c r="T5" s="199"/>
      <c r="U5" s="199"/>
      <c r="V5" s="199"/>
      <c r="W5" s="199"/>
      <c r="X5" s="199"/>
      <c r="Y5" s="199"/>
      <c r="Z5" s="199"/>
      <c r="AA5" s="54"/>
      <c r="AB5" s="342"/>
    </row>
    <row r="6" spans="4:28" s="49" customFormat="1" ht="39.75" customHeight="1">
      <c r="D6" s="283" t="s">
        <v>283</v>
      </c>
      <c r="E6" s="283"/>
      <c r="F6" s="283"/>
      <c r="G6" s="283"/>
      <c r="H6" s="283"/>
      <c r="I6" s="283"/>
      <c r="J6" s="283"/>
      <c r="K6" s="283"/>
      <c r="L6" s="283"/>
      <c r="M6" s="283"/>
      <c r="N6" s="283"/>
      <c r="O6" s="283"/>
      <c r="P6" s="283"/>
      <c r="Q6" s="283"/>
      <c r="R6" s="283"/>
      <c r="S6" s="283"/>
      <c r="T6" s="283"/>
      <c r="U6" s="283"/>
      <c r="V6" s="283"/>
      <c r="W6" s="283"/>
      <c r="X6" s="283"/>
      <c r="Y6" s="283"/>
      <c r="Z6" s="283"/>
      <c r="AA6" s="283"/>
      <c r="AB6" s="243"/>
    </row>
    <row r="7" spans="2:28" s="115" customFormat="1" ht="27.75" customHeight="1">
      <c r="B7" s="306"/>
      <c r="C7" s="307" t="s">
        <v>84</v>
      </c>
      <c r="D7" s="308" t="s">
        <v>98</v>
      </c>
      <c r="E7" s="309"/>
      <c r="F7" s="309"/>
      <c r="G7" s="309"/>
      <c r="H7" s="309"/>
      <c r="I7" s="309"/>
      <c r="J7" s="309"/>
      <c r="K7" s="309"/>
      <c r="L7" s="309"/>
      <c r="M7" s="309"/>
      <c r="N7" s="309"/>
      <c r="O7" s="309"/>
      <c r="P7" s="309"/>
      <c r="Q7" s="309"/>
      <c r="R7" s="309"/>
      <c r="S7" s="309"/>
      <c r="T7" s="309"/>
      <c r="U7" s="309"/>
      <c r="V7" s="309"/>
      <c r="W7" s="309"/>
      <c r="X7" s="309"/>
      <c r="Y7" s="309"/>
      <c r="Z7" s="309"/>
      <c r="AA7" s="50"/>
      <c r="AB7" s="310"/>
    </row>
    <row r="8" spans="2:28" s="115" customFormat="1" ht="27.75" customHeight="1">
      <c r="B8" s="311"/>
      <c r="C8" s="312"/>
      <c r="D8" s="348" t="s">
        <v>91</v>
      </c>
      <c r="E8" s="348" t="s">
        <v>110</v>
      </c>
      <c r="F8" s="348" t="s">
        <v>90</v>
      </c>
      <c r="G8" s="348" t="s">
        <v>89</v>
      </c>
      <c r="H8" s="348" t="s">
        <v>122</v>
      </c>
      <c r="I8" s="348" t="s">
        <v>106</v>
      </c>
      <c r="J8" s="348" t="s">
        <v>88</v>
      </c>
      <c r="K8" s="348" t="s">
        <v>112</v>
      </c>
      <c r="L8" s="363" t="s">
        <v>124</v>
      </c>
      <c r="M8" s="348" t="s">
        <v>87</v>
      </c>
      <c r="N8" s="348" t="s">
        <v>114</v>
      </c>
      <c r="O8" s="348" t="s">
        <v>115</v>
      </c>
      <c r="P8" s="348" t="s">
        <v>126</v>
      </c>
      <c r="Q8" s="348" t="s">
        <v>125</v>
      </c>
      <c r="R8" s="348" t="s">
        <v>117</v>
      </c>
      <c r="S8" s="348" t="s">
        <v>118</v>
      </c>
      <c r="T8" s="348" t="s">
        <v>109</v>
      </c>
      <c r="U8" s="348" t="s">
        <v>127</v>
      </c>
      <c r="V8" s="348" t="s">
        <v>60</v>
      </c>
      <c r="W8" s="348" t="s">
        <v>120</v>
      </c>
      <c r="X8" s="348" t="s">
        <v>121</v>
      </c>
      <c r="Y8" s="349" t="s">
        <v>153</v>
      </c>
      <c r="Z8" s="364" t="s">
        <v>92</v>
      </c>
      <c r="AA8" s="50"/>
      <c r="AB8" s="314"/>
    </row>
    <row r="9" spans="2:28" s="76" customFormat="1" ht="30" customHeight="1">
      <c r="B9" s="315"/>
      <c r="C9" s="316" t="s">
        <v>142</v>
      </c>
      <c r="D9" s="139"/>
      <c r="E9" s="139"/>
      <c r="F9" s="139"/>
      <c r="G9" s="139"/>
      <c r="H9" s="139"/>
      <c r="I9" s="139"/>
      <c r="J9" s="139"/>
      <c r="K9" s="139"/>
      <c r="L9" s="351"/>
      <c r="M9" s="351"/>
      <c r="N9" s="351"/>
      <c r="O9" s="351"/>
      <c r="P9" s="351"/>
      <c r="Q9" s="351"/>
      <c r="R9" s="351"/>
      <c r="S9" s="351"/>
      <c r="T9" s="351"/>
      <c r="U9" s="351"/>
      <c r="V9" s="351"/>
      <c r="W9" s="351"/>
      <c r="X9" s="351"/>
      <c r="Y9" s="351"/>
      <c r="Z9" s="365"/>
      <c r="AA9" s="123"/>
      <c r="AB9" s="318"/>
    </row>
    <row r="10" spans="2:28" s="115" customFormat="1" ht="16.5" customHeight="1">
      <c r="B10" s="287"/>
      <c r="C10" s="63" t="s">
        <v>94</v>
      </c>
      <c r="D10" s="139">
        <f>D11+D12</f>
        <v>2.976570401912432</v>
      </c>
      <c r="E10" s="139">
        <f aca="true" t="shared" si="0" ref="E10:Y10">E11+E12</f>
        <v>0</v>
      </c>
      <c r="F10" s="139">
        <f t="shared" si="0"/>
        <v>2.4431801630097842</v>
      </c>
      <c r="G10" s="139">
        <f t="shared" si="0"/>
        <v>7.414038835099658</v>
      </c>
      <c r="H10" s="139">
        <f t="shared" si="0"/>
        <v>0.014988339</v>
      </c>
      <c r="I10" s="139">
        <f t="shared" si="0"/>
        <v>1955.3409487178783</v>
      </c>
      <c r="J10" s="139">
        <f t="shared" si="0"/>
        <v>26.35346465</v>
      </c>
      <c r="K10" s="139">
        <f t="shared" si="0"/>
        <v>0</v>
      </c>
      <c r="L10" s="139">
        <f t="shared" si="0"/>
        <v>0</v>
      </c>
      <c r="M10" s="139">
        <f t="shared" si="0"/>
        <v>26.01084617068484</v>
      </c>
      <c r="N10" s="139">
        <f t="shared" si="0"/>
        <v>0</v>
      </c>
      <c r="O10" s="139">
        <f t="shared" si="0"/>
        <v>0</v>
      </c>
      <c r="P10" s="139">
        <f t="shared" si="0"/>
        <v>0.056139634087899765</v>
      </c>
      <c r="Q10" s="139">
        <f t="shared" si="0"/>
        <v>0.024168</v>
      </c>
      <c r="R10" s="139">
        <f t="shared" si="0"/>
        <v>58.75098917398368</v>
      </c>
      <c r="S10" s="139">
        <f t="shared" si="0"/>
        <v>21.305</v>
      </c>
      <c r="T10" s="139">
        <f t="shared" si="0"/>
        <v>1</v>
      </c>
      <c r="U10" s="139">
        <f t="shared" si="0"/>
        <v>0.010729459</v>
      </c>
      <c r="V10" s="139">
        <f t="shared" si="0"/>
        <v>10.697119776087264</v>
      </c>
      <c r="W10" s="139">
        <f t="shared" si="0"/>
        <v>0</v>
      </c>
      <c r="X10" s="139">
        <f t="shared" si="0"/>
        <v>0.00541448</v>
      </c>
      <c r="Y10" s="139">
        <f t="shared" si="0"/>
        <v>100.68189009794578</v>
      </c>
      <c r="Z10" s="239">
        <f>SUM(D10:Y10)</f>
        <v>2213.085487898689</v>
      </c>
      <c r="AA10" s="124"/>
      <c r="AB10" s="75"/>
    </row>
    <row r="11" spans="2:28" s="115" customFormat="1" ht="16.5" customHeight="1">
      <c r="B11" s="288"/>
      <c r="C11" s="68" t="s">
        <v>144</v>
      </c>
      <c r="D11" s="139">
        <v>0.10400000000000001</v>
      </c>
      <c r="E11" s="139">
        <v>0</v>
      </c>
      <c r="F11" s="139">
        <v>0</v>
      </c>
      <c r="G11" s="139">
        <v>0.798</v>
      </c>
      <c r="H11" s="139">
        <v>0</v>
      </c>
      <c r="I11" s="139">
        <v>318.4852</v>
      </c>
      <c r="J11" s="139">
        <v>3</v>
      </c>
      <c r="K11" s="139">
        <v>0</v>
      </c>
      <c r="L11" s="139">
        <v>0</v>
      </c>
      <c r="M11" s="139">
        <v>0</v>
      </c>
      <c r="N11" s="139">
        <v>0</v>
      </c>
      <c r="O11" s="139">
        <v>0</v>
      </c>
      <c r="P11" s="139">
        <v>0</v>
      </c>
      <c r="Q11" s="139">
        <v>0</v>
      </c>
      <c r="R11" s="139">
        <v>0</v>
      </c>
      <c r="S11" s="139">
        <v>0</v>
      </c>
      <c r="T11" s="139">
        <v>0</v>
      </c>
      <c r="U11" s="139">
        <v>0</v>
      </c>
      <c r="V11" s="139">
        <v>0</v>
      </c>
      <c r="W11" s="139">
        <v>0</v>
      </c>
      <c r="X11" s="139">
        <v>0</v>
      </c>
      <c r="Y11" s="139">
        <v>0</v>
      </c>
      <c r="Z11" s="239">
        <f aca="true" t="shared" si="1" ref="Z11:Z25">SUM(D11:Y11)</f>
        <v>322.3872</v>
      </c>
      <c r="AA11" s="124"/>
      <c r="AB11" s="75"/>
    </row>
    <row r="12" spans="2:28" s="115" customFormat="1" ht="16.5" customHeight="1">
      <c r="B12" s="288"/>
      <c r="C12" s="68" t="s">
        <v>145</v>
      </c>
      <c r="D12" s="139">
        <v>2.872570401912432</v>
      </c>
      <c r="E12" s="139">
        <v>0</v>
      </c>
      <c r="F12" s="139">
        <v>2.4431801630097842</v>
      </c>
      <c r="G12" s="139">
        <v>6.616038835099658</v>
      </c>
      <c r="H12" s="139">
        <v>0.014988339</v>
      </c>
      <c r="I12" s="139">
        <v>1636.8557487178782</v>
      </c>
      <c r="J12" s="139">
        <v>23.35346465</v>
      </c>
      <c r="K12" s="139">
        <v>0</v>
      </c>
      <c r="L12" s="139">
        <v>0</v>
      </c>
      <c r="M12" s="139">
        <v>26.01084617068484</v>
      </c>
      <c r="N12" s="139">
        <v>0</v>
      </c>
      <c r="O12" s="139">
        <v>0</v>
      </c>
      <c r="P12" s="139">
        <v>0.056139634087899765</v>
      </c>
      <c r="Q12" s="139">
        <v>0.024168</v>
      </c>
      <c r="R12" s="139">
        <v>58.75098917398368</v>
      </c>
      <c r="S12" s="139">
        <v>21.305</v>
      </c>
      <c r="T12" s="139">
        <v>1</v>
      </c>
      <c r="U12" s="139">
        <v>0.010729459</v>
      </c>
      <c r="V12" s="139">
        <v>10.697119776087264</v>
      </c>
      <c r="W12" s="139">
        <v>0</v>
      </c>
      <c r="X12" s="139">
        <v>0.00541448</v>
      </c>
      <c r="Y12" s="139">
        <v>100.68189009794578</v>
      </c>
      <c r="Z12" s="239">
        <f t="shared" si="1"/>
        <v>1890.6982878986894</v>
      </c>
      <c r="AA12" s="124"/>
      <c r="AB12" s="75"/>
    </row>
    <row r="13" spans="2:28" s="115" customFormat="1" ht="30" customHeight="1">
      <c r="B13" s="287"/>
      <c r="C13" s="63" t="s">
        <v>95</v>
      </c>
      <c r="D13" s="139">
        <f aca="true" t="shared" si="2" ref="D13:Y13">D14+D15</f>
        <v>0</v>
      </c>
      <c r="E13" s="139">
        <f t="shared" si="2"/>
        <v>0</v>
      </c>
      <c r="F13" s="139">
        <f t="shared" si="2"/>
        <v>0.3</v>
      </c>
      <c r="G13" s="139">
        <f t="shared" si="2"/>
        <v>0</v>
      </c>
      <c r="H13" s="139">
        <f t="shared" si="2"/>
        <v>0</v>
      </c>
      <c r="I13" s="139">
        <f t="shared" si="2"/>
        <v>109.8014152</v>
      </c>
      <c r="J13" s="139">
        <f t="shared" si="2"/>
        <v>0.985</v>
      </c>
      <c r="K13" s="139">
        <f t="shared" si="2"/>
        <v>0</v>
      </c>
      <c r="L13" s="139">
        <f t="shared" si="2"/>
        <v>0</v>
      </c>
      <c r="M13" s="139">
        <f t="shared" si="2"/>
        <v>0</v>
      </c>
      <c r="N13" s="139">
        <f t="shared" si="2"/>
        <v>0</v>
      </c>
      <c r="O13" s="139">
        <f t="shared" si="2"/>
        <v>0</v>
      </c>
      <c r="P13" s="139">
        <f t="shared" si="2"/>
        <v>0</v>
      </c>
      <c r="Q13" s="139">
        <f t="shared" si="2"/>
        <v>0</v>
      </c>
      <c r="R13" s="139">
        <f t="shared" si="2"/>
        <v>0.415</v>
      </c>
      <c r="S13" s="139">
        <f t="shared" si="2"/>
        <v>0.289</v>
      </c>
      <c r="T13" s="139">
        <f t="shared" si="2"/>
        <v>0</v>
      </c>
      <c r="U13" s="139">
        <f t="shared" si="2"/>
        <v>0</v>
      </c>
      <c r="V13" s="139">
        <f t="shared" si="2"/>
        <v>0.775</v>
      </c>
      <c r="W13" s="139">
        <f t="shared" si="2"/>
        <v>0</v>
      </c>
      <c r="X13" s="139">
        <f t="shared" si="2"/>
        <v>0</v>
      </c>
      <c r="Y13" s="139">
        <f t="shared" si="2"/>
        <v>8.693092649369074</v>
      </c>
      <c r="Z13" s="239">
        <f t="shared" si="1"/>
        <v>121.25850784936908</v>
      </c>
      <c r="AA13" s="124"/>
      <c r="AB13" s="75"/>
    </row>
    <row r="14" spans="2:28" s="115" customFormat="1" ht="16.5" customHeight="1">
      <c r="B14" s="287"/>
      <c r="C14" s="68" t="s">
        <v>144</v>
      </c>
      <c r="D14" s="139">
        <v>0</v>
      </c>
      <c r="E14" s="139">
        <v>0</v>
      </c>
      <c r="F14" s="139">
        <v>0.3</v>
      </c>
      <c r="G14" s="139">
        <v>0</v>
      </c>
      <c r="H14" s="139">
        <v>0</v>
      </c>
      <c r="I14" s="139">
        <v>109.36542</v>
      </c>
      <c r="J14" s="139">
        <v>0.985</v>
      </c>
      <c r="K14" s="139">
        <v>0</v>
      </c>
      <c r="L14" s="139">
        <v>0</v>
      </c>
      <c r="M14" s="139">
        <v>0</v>
      </c>
      <c r="N14" s="139">
        <v>0</v>
      </c>
      <c r="O14" s="139">
        <v>0</v>
      </c>
      <c r="P14" s="139">
        <v>0</v>
      </c>
      <c r="Q14" s="139">
        <v>0</v>
      </c>
      <c r="R14" s="139">
        <v>0.415</v>
      </c>
      <c r="S14" s="139">
        <v>0.289</v>
      </c>
      <c r="T14" s="139">
        <v>0</v>
      </c>
      <c r="U14" s="139">
        <v>0</v>
      </c>
      <c r="V14" s="139">
        <v>0.775</v>
      </c>
      <c r="W14" s="139">
        <v>0</v>
      </c>
      <c r="X14" s="139">
        <v>0</v>
      </c>
      <c r="Y14" s="139">
        <v>8.693092649369074</v>
      </c>
      <c r="Z14" s="239">
        <f t="shared" si="1"/>
        <v>120.82251264936909</v>
      </c>
      <c r="AA14" s="124"/>
      <c r="AB14" s="75"/>
    </row>
    <row r="15" spans="2:28" s="115" customFormat="1" ht="16.5" customHeight="1">
      <c r="B15" s="287"/>
      <c r="C15" s="68" t="s">
        <v>145</v>
      </c>
      <c r="D15" s="139">
        <v>0</v>
      </c>
      <c r="E15" s="139">
        <v>0</v>
      </c>
      <c r="F15" s="139">
        <v>0</v>
      </c>
      <c r="G15" s="139">
        <v>0</v>
      </c>
      <c r="H15" s="139">
        <v>0</v>
      </c>
      <c r="I15" s="139">
        <v>0.43599519999999997</v>
      </c>
      <c r="J15" s="139">
        <v>0</v>
      </c>
      <c r="K15" s="139">
        <v>0</v>
      </c>
      <c r="L15" s="139">
        <v>0</v>
      </c>
      <c r="M15" s="139">
        <v>0</v>
      </c>
      <c r="N15" s="139">
        <v>0</v>
      </c>
      <c r="O15" s="139">
        <v>0</v>
      </c>
      <c r="P15" s="139">
        <v>0</v>
      </c>
      <c r="Q15" s="139">
        <v>0</v>
      </c>
      <c r="R15" s="139">
        <v>0</v>
      </c>
      <c r="S15" s="139">
        <v>0</v>
      </c>
      <c r="T15" s="139">
        <v>0</v>
      </c>
      <c r="U15" s="139">
        <v>0</v>
      </c>
      <c r="V15" s="139">
        <v>0</v>
      </c>
      <c r="W15" s="139">
        <v>0</v>
      </c>
      <c r="X15" s="139">
        <v>0</v>
      </c>
      <c r="Y15" s="139">
        <v>0</v>
      </c>
      <c r="Z15" s="239">
        <f t="shared" si="1"/>
        <v>0.43599519999999997</v>
      </c>
      <c r="AA15" s="124"/>
      <c r="AB15" s="75"/>
    </row>
    <row r="16" spans="2:28" s="76" customFormat="1" ht="30" customHeight="1">
      <c r="B16" s="319"/>
      <c r="C16" s="320" t="s">
        <v>272</v>
      </c>
      <c r="D16" s="139">
        <v>0</v>
      </c>
      <c r="E16" s="139">
        <v>0</v>
      </c>
      <c r="F16" s="139">
        <v>0</v>
      </c>
      <c r="G16" s="139">
        <v>0</v>
      </c>
      <c r="H16" s="139">
        <v>0</v>
      </c>
      <c r="I16" s="139">
        <v>15.526</v>
      </c>
      <c r="J16" s="139">
        <v>0.975</v>
      </c>
      <c r="K16" s="139">
        <v>0</v>
      </c>
      <c r="L16" s="139">
        <v>0</v>
      </c>
      <c r="M16" s="139">
        <v>0</v>
      </c>
      <c r="N16" s="139">
        <v>0</v>
      </c>
      <c r="O16" s="139">
        <v>0</v>
      </c>
      <c r="P16" s="139">
        <v>0</v>
      </c>
      <c r="Q16" s="139">
        <v>0</v>
      </c>
      <c r="R16" s="139">
        <v>0</v>
      </c>
      <c r="S16" s="139">
        <v>0.289</v>
      </c>
      <c r="T16" s="139">
        <v>0</v>
      </c>
      <c r="U16" s="139">
        <v>0</v>
      </c>
      <c r="V16" s="139">
        <v>0</v>
      </c>
      <c r="W16" s="139">
        <v>0</v>
      </c>
      <c r="X16" s="139">
        <v>0</v>
      </c>
      <c r="Y16" s="139">
        <v>0</v>
      </c>
      <c r="Z16" s="239">
        <f t="shared" si="1"/>
        <v>16.790000000000003</v>
      </c>
      <c r="AA16" s="125"/>
      <c r="AB16" s="318"/>
    </row>
    <row r="17" spans="2:28" s="115" customFormat="1" ht="16.5" customHeight="1">
      <c r="B17" s="288"/>
      <c r="C17" s="68" t="s">
        <v>156</v>
      </c>
      <c r="D17" s="139">
        <v>0</v>
      </c>
      <c r="E17" s="139">
        <v>0</v>
      </c>
      <c r="F17" s="139">
        <v>0</v>
      </c>
      <c r="G17" s="139">
        <v>0</v>
      </c>
      <c r="H17" s="139">
        <v>0</v>
      </c>
      <c r="I17" s="139">
        <v>0.5850000000000009</v>
      </c>
      <c r="J17" s="139">
        <v>0.01</v>
      </c>
      <c r="K17" s="139">
        <v>0</v>
      </c>
      <c r="L17" s="139">
        <v>0</v>
      </c>
      <c r="M17" s="139">
        <v>0</v>
      </c>
      <c r="N17" s="139">
        <v>0</v>
      </c>
      <c r="O17" s="139">
        <v>0</v>
      </c>
      <c r="P17" s="139">
        <v>0</v>
      </c>
      <c r="Q17" s="139">
        <v>0</v>
      </c>
      <c r="R17" s="139">
        <v>0</v>
      </c>
      <c r="S17" s="139">
        <v>0</v>
      </c>
      <c r="T17" s="139">
        <v>0</v>
      </c>
      <c r="U17" s="139">
        <v>0</v>
      </c>
      <c r="V17" s="139">
        <v>0</v>
      </c>
      <c r="W17" s="139">
        <v>0</v>
      </c>
      <c r="X17" s="139">
        <v>0</v>
      </c>
      <c r="Y17" s="139">
        <v>0</v>
      </c>
      <c r="Z17" s="239">
        <f t="shared" si="1"/>
        <v>0.5950000000000009</v>
      </c>
      <c r="AA17" s="124"/>
      <c r="AB17" s="75"/>
    </row>
    <row r="18" spans="2:28" s="115" customFormat="1" ht="16.5" customHeight="1">
      <c r="B18" s="288"/>
      <c r="C18" s="68" t="s">
        <v>61</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239">
        <f t="shared" si="1"/>
        <v>0</v>
      </c>
      <c r="AA18" s="124"/>
      <c r="AB18" s="75"/>
    </row>
    <row r="19" spans="2:28" s="115" customFormat="1" ht="16.5" customHeight="1">
      <c r="B19" s="288"/>
      <c r="C19" s="68" t="s">
        <v>273</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9">
        <v>0</v>
      </c>
      <c r="T19" s="139">
        <v>0</v>
      </c>
      <c r="U19" s="139">
        <v>0</v>
      </c>
      <c r="V19" s="139">
        <v>0</v>
      </c>
      <c r="W19" s="139">
        <v>0</v>
      </c>
      <c r="X19" s="139">
        <v>0</v>
      </c>
      <c r="Y19" s="139">
        <v>0</v>
      </c>
      <c r="Z19" s="239">
        <f t="shared" si="1"/>
        <v>0</v>
      </c>
      <c r="AA19" s="124"/>
      <c r="AB19" s="75"/>
    </row>
    <row r="20" spans="2:28" s="115" customFormat="1" ht="16.5" customHeight="1">
      <c r="B20" s="288"/>
      <c r="C20" s="321" t="s">
        <v>135</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9">
        <v>0</v>
      </c>
      <c r="T20" s="139">
        <v>0</v>
      </c>
      <c r="U20" s="139">
        <v>0</v>
      </c>
      <c r="V20" s="139">
        <v>0</v>
      </c>
      <c r="W20" s="139">
        <v>0</v>
      </c>
      <c r="X20" s="139">
        <v>0</v>
      </c>
      <c r="Y20" s="139">
        <v>0</v>
      </c>
      <c r="Z20" s="239">
        <f t="shared" si="1"/>
        <v>0</v>
      </c>
      <c r="AA20" s="124"/>
      <c r="AB20" s="75"/>
    </row>
    <row r="21" spans="2:28" s="115" customFormat="1" ht="16.5" customHeight="1">
      <c r="B21" s="288"/>
      <c r="C21" s="322" t="s">
        <v>8</v>
      </c>
      <c r="D21" s="139">
        <v>0</v>
      </c>
      <c r="E21" s="139">
        <v>0</v>
      </c>
      <c r="F21" s="139">
        <v>0.3</v>
      </c>
      <c r="G21" s="139">
        <v>0</v>
      </c>
      <c r="H21" s="139">
        <v>0</v>
      </c>
      <c r="I21" s="139">
        <v>93.69041519999999</v>
      </c>
      <c r="J21" s="139">
        <v>0</v>
      </c>
      <c r="K21" s="139">
        <v>0</v>
      </c>
      <c r="L21" s="139">
        <v>0</v>
      </c>
      <c r="M21" s="139">
        <v>0</v>
      </c>
      <c r="N21" s="139">
        <v>0</v>
      </c>
      <c r="O21" s="139">
        <v>0</v>
      </c>
      <c r="P21" s="139">
        <v>0</v>
      </c>
      <c r="Q21" s="139">
        <v>0</v>
      </c>
      <c r="R21" s="139">
        <v>0.415</v>
      </c>
      <c r="S21" s="139">
        <v>0</v>
      </c>
      <c r="T21" s="139">
        <v>0</v>
      </c>
      <c r="U21" s="139">
        <v>0</v>
      </c>
      <c r="V21" s="139">
        <v>0.775</v>
      </c>
      <c r="W21" s="139">
        <v>0</v>
      </c>
      <c r="X21" s="139">
        <v>0</v>
      </c>
      <c r="Y21" s="139">
        <v>8.693092649369074</v>
      </c>
      <c r="Z21" s="239">
        <f t="shared" si="1"/>
        <v>103.87350784936908</v>
      </c>
      <c r="AA21" s="124"/>
      <c r="AB21" s="75"/>
    </row>
    <row r="22" spans="2:28" s="76" customFormat="1" ht="24.75" customHeight="1">
      <c r="B22" s="319"/>
      <c r="C22" s="67" t="s">
        <v>96</v>
      </c>
      <c r="D22" s="139">
        <f aca="true" t="shared" si="3" ref="D22:Y22">D23+D24</f>
        <v>0.6662</v>
      </c>
      <c r="E22" s="139">
        <f t="shared" si="3"/>
        <v>0</v>
      </c>
      <c r="F22" s="139">
        <f t="shared" si="3"/>
        <v>0.48985750376019865</v>
      </c>
      <c r="G22" s="139">
        <f t="shared" si="3"/>
        <v>8.89887792023514</v>
      </c>
      <c r="H22" s="139">
        <f t="shared" si="3"/>
        <v>0</v>
      </c>
      <c r="I22" s="139">
        <f t="shared" si="3"/>
        <v>327.159463135346</v>
      </c>
      <c r="J22" s="139">
        <f t="shared" si="3"/>
        <v>22.62889905</v>
      </c>
      <c r="K22" s="139">
        <f t="shared" si="3"/>
        <v>0</v>
      </c>
      <c r="L22" s="139">
        <f t="shared" si="3"/>
        <v>0</v>
      </c>
      <c r="M22" s="139">
        <f t="shared" si="3"/>
        <v>0.5350291219358434</v>
      </c>
      <c r="N22" s="139">
        <f t="shared" si="3"/>
        <v>0</v>
      </c>
      <c r="O22" s="139">
        <f t="shared" si="3"/>
        <v>0</v>
      </c>
      <c r="P22" s="139">
        <f t="shared" si="3"/>
        <v>0.01</v>
      </c>
      <c r="Q22" s="139">
        <f t="shared" si="3"/>
        <v>0</v>
      </c>
      <c r="R22" s="139">
        <f t="shared" si="3"/>
        <v>6.62734791</v>
      </c>
      <c r="S22" s="139">
        <f t="shared" si="3"/>
        <v>0.248</v>
      </c>
      <c r="T22" s="139">
        <f t="shared" si="3"/>
        <v>0.133</v>
      </c>
      <c r="U22" s="139">
        <f t="shared" si="3"/>
        <v>0</v>
      </c>
      <c r="V22" s="139">
        <f t="shared" si="3"/>
        <v>0.7071574189428875</v>
      </c>
      <c r="W22" s="139">
        <f t="shared" si="3"/>
        <v>0</v>
      </c>
      <c r="X22" s="139">
        <f t="shared" si="3"/>
        <v>0</v>
      </c>
      <c r="Y22" s="139">
        <f t="shared" si="3"/>
        <v>41.93825726728523</v>
      </c>
      <c r="Z22" s="239">
        <f>SUM(D22:Y22)</f>
        <v>410.04208932750527</v>
      </c>
      <c r="AA22" s="124"/>
      <c r="AB22" s="318"/>
    </row>
    <row r="23" spans="2:28" s="323" customFormat="1" ht="16.5" customHeight="1">
      <c r="B23" s="119"/>
      <c r="C23" s="68" t="s">
        <v>144</v>
      </c>
      <c r="D23" s="139">
        <v>0.5302</v>
      </c>
      <c r="E23" s="139">
        <v>0</v>
      </c>
      <c r="F23" s="139">
        <v>0.4578575037601986</v>
      </c>
      <c r="G23" s="139">
        <v>3.9468779202351394</v>
      </c>
      <c r="H23" s="139">
        <v>0</v>
      </c>
      <c r="I23" s="139">
        <v>239.90346313534602</v>
      </c>
      <c r="J23" s="139">
        <v>16.42089905</v>
      </c>
      <c r="K23" s="139">
        <v>0</v>
      </c>
      <c r="L23" s="139">
        <v>0</v>
      </c>
      <c r="M23" s="139">
        <v>0.5350291219358434</v>
      </c>
      <c r="N23" s="139">
        <v>0</v>
      </c>
      <c r="O23" s="139">
        <v>0</v>
      </c>
      <c r="P23" s="139">
        <v>0.002</v>
      </c>
      <c r="Q23" s="139">
        <v>0</v>
      </c>
      <c r="R23" s="139">
        <v>2.29134791</v>
      </c>
      <c r="S23" s="139">
        <v>0.248</v>
      </c>
      <c r="T23" s="139">
        <v>0.037</v>
      </c>
      <c r="U23" s="139">
        <v>0</v>
      </c>
      <c r="V23" s="139">
        <v>0.7071574189428875</v>
      </c>
      <c r="W23" s="139">
        <v>0</v>
      </c>
      <c r="X23" s="139">
        <v>0</v>
      </c>
      <c r="Y23" s="139">
        <v>41.93825726728523</v>
      </c>
      <c r="Z23" s="239">
        <f>SUM(D23:Y23)</f>
        <v>307.01808932750527</v>
      </c>
      <c r="AA23" s="124"/>
      <c r="AB23" s="325"/>
    </row>
    <row r="24" spans="2:28" s="115" customFormat="1" ht="16.5" customHeight="1">
      <c r="B24" s="288"/>
      <c r="C24" s="68" t="s">
        <v>145</v>
      </c>
      <c r="D24" s="139">
        <v>0.136</v>
      </c>
      <c r="E24" s="139">
        <v>0</v>
      </c>
      <c r="F24" s="139">
        <v>0.032</v>
      </c>
      <c r="G24" s="139">
        <v>4.952000000000001</v>
      </c>
      <c r="H24" s="139">
        <v>0</v>
      </c>
      <c r="I24" s="139">
        <v>87.256</v>
      </c>
      <c r="J24" s="139">
        <v>6.208</v>
      </c>
      <c r="K24" s="139">
        <v>0</v>
      </c>
      <c r="L24" s="139">
        <v>0</v>
      </c>
      <c r="M24" s="139">
        <v>0</v>
      </c>
      <c r="N24" s="139">
        <v>0</v>
      </c>
      <c r="O24" s="139">
        <v>0</v>
      </c>
      <c r="P24" s="139">
        <v>0.008</v>
      </c>
      <c r="Q24" s="139">
        <v>0</v>
      </c>
      <c r="R24" s="139">
        <v>4.336</v>
      </c>
      <c r="S24" s="139">
        <v>0</v>
      </c>
      <c r="T24" s="139">
        <v>0.096</v>
      </c>
      <c r="U24" s="139">
        <v>0</v>
      </c>
      <c r="V24" s="139">
        <v>0</v>
      </c>
      <c r="W24" s="139">
        <v>0</v>
      </c>
      <c r="X24" s="139">
        <v>0</v>
      </c>
      <c r="Y24" s="139">
        <v>0</v>
      </c>
      <c r="Z24" s="239">
        <f>SUM(D24:Y24)</f>
        <v>103.024</v>
      </c>
      <c r="AA24" s="124"/>
      <c r="AB24" s="75"/>
    </row>
    <row r="25" spans="2:28" s="76" customFormat="1" ht="30" customHeight="1">
      <c r="B25" s="324"/>
      <c r="C25" s="67" t="s">
        <v>136</v>
      </c>
      <c r="D25" s="142">
        <f>+SUM(D22,D13,D10)</f>
        <v>3.642770401912432</v>
      </c>
      <c r="E25" s="142">
        <f aca="true" t="shared" si="4" ref="E25:K25">+SUM(E22,E13,E10)</f>
        <v>0</v>
      </c>
      <c r="F25" s="142">
        <f t="shared" si="4"/>
        <v>3.2330376667699827</v>
      </c>
      <c r="G25" s="142">
        <f t="shared" si="4"/>
        <v>16.312916755334797</v>
      </c>
      <c r="H25" s="142">
        <f t="shared" si="4"/>
        <v>0.014988339</v>
      </c>
      <c r="I25" s="142">
        <f t="shared" si="4"/>
        <v>2392.3018270532243</v>
      </c>
      <c r="J25" s="142">
        <f t="shared" si="4"/>
        <v>49.9673637</v>
      </c>
      <c r="K25" s="142">
        <f t="shared" si="4"/>
        <v>0</v>
      </c>
      <c r="L25" s="142">
        <f>+SUM(L22,L13,L10)</f>
        <v>0</v>
      </c>
      <c r="M25" s="142">
        <f aca="true" t="shared" si="5" ref="M25:Y25">+SUM(M22,M13,M10)</f>
        <v>26.545875292620682</v>
      </c>
      <c r="N25" s="142">
        <f t="shared" si="5"/>
        <v>0</v>
      </c>
      <c r="O25" s="142">
        <f t="shared" si="5"/>
        <v>0</v>
      </c>
      <c r="P25" s="142">
        <f t="shared" si="5"/>
        <v>0.06613963408789976</v>
      </c>
      <c r="Q25" s="142">
        <f t="shared" si="5"/>
        <v>0.024168</v>
      </c>
      <c r="R25" s="142">
        <f t="shared" si="5"/>
        <v>65.79333708398369</v>
      </c>
      <c r="S25" s="142">
        <f t="shared" si="5"/>
        <v>21.842</v>
      </c>
      <c r="T25" s="142">
        <f t="shared" si="5"/>
        <v>1.133</v>
      </c>
      <c r="U25" s="142">
        <f t="shared" si="5"/>
        <v>0.010729459</v>
      </c>
      <c r="V25" s="142">
        <f t="shared" si="5"/>
        <v>12.179277195030153</v>
      </c>
      <c r="W25" s="142">
        <f t="shared" si="5"/>
        <v>0</v>
      </c>
      <c r="X25" s="142">
        <f t="shared" si="5"/>
        <v>0.00541448</v>
      </c>
      <c r="Y25" s="142">
        <f t="shared" si="5"/>
        <v>151.31324001460007</v>
      </c>
      <c r="Z25" s="239">
        <f t="shared" si="1"/>
        <v>2744.3860850755636</v>
      </c>
      <c r="AA25" s="123"/>
      <c r="AB25" s="318"/>
    </row>
    <row r="26" spans="2:28" s="323" customFormat="1" ht="16.5" customHeight="1">
      <c r="B26" s="119"/>
      <c r="C26" s="120" t="s">
        <v>20</v>
      </c>
      <c r="D26" s="139">
        <v>0</v>
      </c>
      <c r="E26" s="139">
        <v>0</v>
      </c>
      <c r="F26" s="139">
        <v>0</v>
      </c>
      <c r="G26" s="139">
        <v>0</v>
      </c>
      <c r="H26" s="139">
        <v>0</v>
      </c>
      <c r="I26" s="139">
        <v>235</v>
      </c>
      <c r="J26" s="139">
        <v>0</v>
      </c>
      <c r="K26" s="139">
        <v>0</v>
      </c>
      <c r="L26" s="139">
        <v>0</v>
      </c>
      <c r="M26" s="139">
        <v>0</v>
      </c>
      <c r="N26" s="139">
        <v>0</v>
      </c>
      <c r="O26" s="139">
        <v>0</v>
      </c>
      <c r="P26" s="139">
        <v>0</v>
      </c>
      <c r="Q26" s="139">
        <v>0</v>
      </c>
      <c r="R26" s="139">
        <v>0</v>
      </c>
      <c r="S26" s="139">
        <v>0</v>
      </c>
      <c r="T26" s="139">
        <v>0</v>
      </c>
      <c r="U26" s="139">
        <v>0</v>
      </c>
      <c r="V26" s="139">
        <v>0</v>
      </c>
      <c r="W26" s="139">
        <v>0</v>
      </c>
      <c r="X26" s="139">
        <v>0</v>
      </c>
      <c r="Y26" s="139">
        <v>0</v>
      </c>
      <c r="Z26" s="352">
        <f>SUM(D26:Y26)</f>
        <v>235</v>
      </c>
      <c r="AA26" s="126"/>
      <c r="AB26" s="325"/>
    </row>
    <row r="27" spans="2:28" s="323" customFormat="1" ht="16.5" customHeight="1">
      <c r="B27" s="121"/>
      <c r="C27" s="122" t="s">
        <v>21</v>
      </c>
      <c r="D27" s="139">
        <v>0</v>
      </c>
      <c r="E27" s="139">
        <v>0</v>
      </c>
      <c r="F27" s="139">
        <v>0</v>
      </c>
      <c r="G27" s="139">
        <v>0</v>
      </c>
      <c r="H27" s="139">
        <v>0</v>
      </c>
      <c r="I27" s="139">
        <v>0</v>
      </c>
      <c r="J27" s="139">
        <v>0</v>
      </c>
      <c r="K27" s="139">
        <v>0</v>
      </c>
      <c r="L27" s="139">
        <v>0</v>
      </c>
      <c r="M27" s="139">
        <v>0</v>
      </c>
      <c r="N27" s="139">
        <v>0</v>
      </c>
      <c r="O27" s="139">
        <v>0</v>
      </c>
      <c r="P27" s="139">
        <v>0</v>
      </c>
      <c r="Q27" s="139">
        <v>0</v>
      </c>
      <c r="R27" s="139">
        <v>0</v>
      </c>
      <c r="S27" s="139">
        <v>0</v>
      </c>
      <c r="T27" s="139">
        <v>0</v>
      </c>
      <c r="U27" s="139">
        <v>0</v>
      </c>
      <c r="V27" s="139">
        <v>0</v>
      </c>
      <c r="W27" s="139">
        <v>0</v>
      </c>
      <c r="X27" s="139">
        <v>0</v>
      </c>
      <c r="Y27" s="139">
        <v>0</v>
      </c>
      <c r="Z27" s="352">
        <f>SUM(D27:Y27)</f>
        <v>0</v>
      </c>
      <c r="AA27" s="127"/>
      <c r="AB27" s="325"/>
    </row>
    <row r="28" spans="2:28" s="76" customFormat="1" ht="30" customHeight="1">
      <c r="B28" s="286"/>
      <c r="C28" s="71" t="s">
        <v>9</v>
      </c>
      <c r="D28" s="131"/>
      <c r="E28" s="131"/>
      <c r="F28" s="131"/>
      <c r="G28" s="131"/>
      <c r="H28" s="131"/>
      <c r="I28" s="131"/>
      <c r="J28" s="131"/>
      <c r="K28" s="131"/>
      <c r="L28" s="131"/>
      <c r="M28" s="131"/>
      <c r="N28" s="131"/>
      <c r="O28" s="131"/>
      <c r="P28" s="131"/>
      <c r="Q28" s="131"/>
      <c r="R28" s="131"/>
      <c r="S28" s="131"/>
      <c r="T28" s="131"/>
      <c r="U28" s="131"/>
      <c r="V28" s="131"/>
      <c r="W28" s="131"/>
      <c r="X28" s="131"/>
      <c r="Y28" s="131"/>
      <c r="Z28" s="326"/>
      <c r="AA28" s="123"/>
      <c r="AB28" s="318"/>
    </row>
    <row r="29" spans="2:28" s="115" customFormat="1" ht="16.5" customHeight="1">
      <c r="B29" s="287"/>
      <c r="C29" s="63" t="s">
        <v>94</v>
      </c>
      <c r="D29" s="139">
        <f aca="true" t="shared" si="6" ref="D29:Y29">D30+D31</f>
        <v>0</v>
      </c>
      <c r="E29" s="139">
        <f t="shared" si="6"/>
        <v>0</v>
      </c>
      <c r="F29" s="139">
        <f t="shared" si="6"/>
        <v>0.097</v>
      </c>
      <c r="G29" s="139">
        <f t="shared" si="6"/>
        <v>0.06</v>
      </c>
      <c r="H29" s="139">
        <f t="shared" si="6"/>
        <v>0</v>
      </c>
      <c r="I29" s="139">
        <f t="shared" si="6"/>
        <v>1031.35162581136</v>
      </c>
      <c r="J29" s="139">
        <f t="shared" si="6"/>
        <v>116.158966</v>
      </c>
      <c r="K29" s="139">
        <f t="shared" si="6"/>
        <v>0.01288</v>
      </c>
      <c r="L29" s="139">
        <f t="shared" si="6"/>
        <v>0</v>
      </c>
      <c r="M29" s="139">
        <f t="shared" si="6"/>
        <v>3.765</v>
      </c>
      <c r="N29" s="139">
        <f t="shared" si="6"/>
        <v>0</v>
      </c>
      <c r="O29" s="139">
        <f t="shared" si="6"/>
        <v>0</v>
      </c>
      <c r="P29" s="139">
        <f t="shared" si="6"/>
        <v>0</v>
      </c>
      <c r="Q29" s="139">
        <f t="shared" si="6"/>
        <v>0</v>
      </c>
      <c r="R29" s="139">
        <f t="shared" si="6"/>
        <v>61.07650399999999</v>
      </c>
      <c r="S29" s="139">
        <f t="shared" si="6"/>
        <v>0.19</v>
      </c>
      <c r="T29" s="139">
        <f t="shared" si="6"/>
        <v>0.008</v>
      </c>
      <c r="U29" s="139">
        <f t="shared" si="6"/>
        <v>0.01144294</v>
      </c>
      <c r="V29" s="139">
        <f t="shared" si="6"/>
        <v>0.322</v>
      </c>
      <c r="W29" s="139">
        <f t="shared" si="6"/>
        <v>0</v>
      </c>
      <c r="X29" s="139">
        <f t="shared" si="6"/>
        <v>0</v>
      </c>
      <c r="Y29" s="139">
        <f t="shared" si="6"/>
        <v>17.006629348862894</v>
      </c>
      <c r="Z29" s="239">
        <f>SUM(D29:Y29)</f>
        <v>1230.0600481002227</v>
      </c>
      <c r="AA29" s="124"/>
      <c r="AB29" s="75"/>
    </row>
    <row r="30" spans="2:28" s="115" customFormat="1" ht="16.5" customHeight="1">
      <c r="B30" s="288"/>
      <c r="C30" s="68" t="s">
        <v>144</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239">
        <f aca="true" t="shared" si="7" ref="Z30:Z44">SUM(D30:Y30)</f>
        <v>0</v>
      </c>
      <c r="AA30" s="124"/>
      <c r="AB30" s="75"/>
    </row>
    <row r="31" spans="2:28" s="115" customFormat="1" ht="16.5" customHeight="1">
      <c r="B31" s="288"/>
      <c r="C31" s="68" t="s">
        <v>145</v>
      </c>
      <c r="D31" s="139">
        <v>0</v>
      </c>
      <c r="E31" s="139">
        <v>0</v>
      </c>
      <c r="F31" s="139">
        <v>0.097</v>
      </c>
      <c r="G31" s="139">
        <v>0.06</v>
      </c>
      <c r="H31" s="139">
        <v>0</v>
      </c>
      <c r="I31" s="139">
        <v>1031.35162581136</v>
      </c>
      <c r="J31" s="139">
        <v>116.158966</v>
      </c>
      <c r="K31" s="139">
        <v>0.01288</v>
      </c>
      <c r="L31" s="139">
        <v>0</v>
      </c>
      <c r="M31" s="139">
        <v>3.765</v>
      </c>
      <c r="N31" s="139">
        <v>0</v>
      </c>
      <c r="O31" s="139">
        <v>0</v>
      </c>
      <c r="P31" s="139">
        <v>0</v>
      </c>
      <c r="Q31" s="139">
        <v>0</v>
      </c>
      <c r="R31" s="139">
        <v>61.07650399999999</v>
      </c>
      <c r="S31" s="139">
        <v>0.19</v>
      </c>
      <c r="T31" s="139">
        <v>0.008</v>
      </c>
      <c r="U31" s="139">
        <v>0.01144294</v>
      </c>
      <c r="V31" s="139">
        <v>0.322</v>
      </c>
      <c r="W31" s="139">
        <v>0</v>
      </c>
      <c r="X31" s="139">
        <v>0</v>
      </c>
      <c r="Y31" s="139">
        <v>17.006629348862894</v>
      </c>
      <c r="Z31" s="239">
        <f t="shared" si="7"/>
        <v>1230.0600481002227</v>
      </c>
      <c r="AA31" s="124"/>
      <c r="AB31" s="75"/>
    </row>
    <row r="32" spans="2:28" s="115" customFormat="1" ht="30" customHeight="1">
      <c r="B32" s="287"/>
      <c r="C32" s="63" t="s">
        <v>95</v>
      </c>
      <c r="D32" s="139">
        <f aca="true" t="shared" si="8" ref="D32:Y32">D33+D34</f>
        <v>0.009486089999999999</v>
      </c>
      <c r="E32" s="139">
        <f t="shared" si="8"/>
        <v>0</v>
      </c>
      <c r="F32" s="139">
        <f t="shared" si="8"/>
        <v>0.00788121</v>
      </c>
      <c r="G32" s="139">
        <f t="shared" si="8"/>
        <v>0.22334257</v>
      </c>
      <c r="H32" s="139">
        <f t="shared" si="8"/>
        <v>0</v>
      </c>
      <c r="I32" s="139">
        <f t="shared" si="8"/>
        <v>4.151938950559999</v>
      </c>
      <c r="J32" s="139">
        <f t="shared" si="8"/>
        <v>0.09510273999999999</v>
      </c>
      <c r="K32" s="139">
        <f t="shared" si="8"/>
        <v>0</v>
      </c>
      <c r="L32" s="139">
        <f t="shared" si="8"/>
        <v>0</v>
      </c>
      <c r="M32" s="139">
        <f t="shared" si="8"/>
        <v>0</v>
      </c>
      <c r="N32" s="139">
        <f t="shared" si="8"/>
        <v>0</v>
      </c>
      <c r="O32" s="139">
        <f t="shared" si="8"/>
        <v>0</v>
      </c>
      <c r="P32" s="139">
        <f t="shared" si="8"/>
        <v>0.22334257</v>
      </c>
      <c r="Q32" s="139">
        <f t="shared" si="8"/>
        <v>0.157</v>
      </c>
      <c r="R32" s="139">
        <f t="shared" si="8"/>
        <v>0.00731427</v>
      </c>
      <c r="S32" s="139">
        <f t="shared" si="8"/>
        <v>0</v>
      </c>
      <c r="T32" s="139">
        <f t="shared" si="8"/>
        <v>0.011199530000000001</v>
      </c>
      <c r="U32" s="139">
        <f t="shared" si="8"/>
        <v>0.00648408</v>
      </c>
      <c r="V32" s="139">
        <f t="shared" si="8"/>
        <v>0.29</v>
      </c>
      <c r="W32" s="139">
        <f t="shared" si="8"/>
        <v>0</v>
      </c>
      <c r="X32" s="139">
        <f t="shared" si="8"/>
        <v>0</v>
      </c>
      <c r="Y32" s="139">
        <f t="shared" si="8"/>
        <v>1.9548664643191616</v>
      </c>
      <c r="Z32" s="239">
        <f t="shared" si="7"/>
        <v>7.13795847487916</v>
      </c>
      <c r="AA32" s="124"/>
      <c r="AB32" s="75"/>
    </row>
    <row r="33" spans="2:28" s="115" customFormat="1" ht="16.5" customHeight="1">
      <c r="B33" s="287"/>
      <c r="C33" s="68" t="s">
        <v>144</v>
      </c>
      <c r="D33" s="139">
        <v>0.0050114999999999995</v>
      </c>
      <c r="E33" s="139">
        <v>0</v>
      </c>
      <c r="F33" s="139">
        <v>0.0059159899999999994</v>
      </c>
      <c r="G33" s="139">
        <v>0.22334257</v>
      </c>
      <c r="H33" s="139">
        <v>0</v>
      </c>
      <c r="I33" s="139">
        <v>4.143219160559999</v>
      </c>
      <c r="J33" s="139">
        <v>0.07671863999999999</v>
      </c>
      <c r="K33" s="139">
        <v>0</v>
      </c>
      <c r="L33" s="139">
        <v>0</v>
      </c>
      <c r="M33" s="139">
        <v>0</v>
      </c>
      <c r="N33" s="139">
        <v>0</v>
      </c>
      <c r="O33" s="139">
        <v>0</v>
      </c>
      <c r="P33" s="139">
        <v>0.22334257</v>
      </c>
      <c r="Q33" s="139">
        <v>0.157</v>
      </c>
      <c r="R33" s="139">
        <v>0.00731427</v>
      </c>
      <c r="S33" s="139">
        <v>0</v>
      </c>
      <c r="T33" s="139">
        <v>0.011199530000000001</v>
      </c>
      <c r="U33" s="139">
        <v>0.00648408</v>
      </c>
      <c r="V33" s="139">
        <v>0.29</v>
      </c>
      <c r="W33" s="139">
        <v>0</v>
      </c>
      <c r="X33" s="139">
        <v>0</v>
      </c>
      <c r="Y33" s="139">
        <v>1.9110661465565304</v>
      </c>
      <c r="Z33" s="239">
        <f t="shared" si="7"/>
        <v>7.06061445711653</v>
      </c>
      <c r="AA33" s="124"/>
      <c r="AB33" s="75"/>
    </row>
    <row r="34" spans="2:28" s="115" customFormat="1" ht="16.5" customHeight="1">
      <c r="B34" s="287"/>
      <c r="C34" s="68" t="s">
        <v>145</v>
      </c>
      <c r="D34" s="139">
        <v>0.00447459</v>
      </c>
      <c r="E34" s="139">
        <v>0</v>
      </c>
      <c r="F34" s="139">
        <v>0.0019652199999999997</v>
      </c>
      <c r="G34" s="139">
        <v>0</v>
      </c>
      <c r="H34" s="139">
        <v>0</v>
      </c>
      <c r="I34" s="139">
        <v>0.00871979</v>
      </c>
      <c r="J34" s="139">
        <v>0.018384099999999997</v>
      </c>
      <c r="K34" s="139">
        <v>0</v>
      </c>
      <c r="L34" s="139">
        <v>0</v>
      </c>
      <c r="M34" s="139">
        <v>0</v>
      </c>
      <c r="N34" s="139">
        <v>0</v>
      </c>
      <c r="O34" s="139">
        <v>0</v>
      </c>
      <c r="P34" s="139">
        <v>0</v>
      </c>
      <c r="Q34" s="139">
        <v>0</v>
      </c>
      <c r="R34" s="139">
        <v>0</v>
      </c>
      <c r="S34" s="139">
        <v>0</v>
      </c>
      <c r="T34" s="139">
        <v>0</v>
      </c>
      <c r="U34" s="139">
        <v>0</v>
      </c>
      <c r="V34" s="139">
        <v>0</v>
      </c>
      <c r="W34" s="139">
        <v>0</v>
      </c>
      <c r="X34" s="139">
        <v>0</v>
      </c>
      <c r="Y34" s="139">
        <v>0.04380031776263112</v>
      </c>
      <c r="Z34" s="239">
        <f t="shared" si="7"/>
        <v>0.07734401776263111</v>
      </c>
      <c r="AA34" s="124"/>
      <c r="AB34" s="75"/>
    </row>
    <row r="35" spans="2:28" s="76" customFormat="1" ht="30" customHeight="1">
      <c r="B35" s="319"/>
      <c r="C35" s="320" t="s">
        <v>272</v>
      </c>
      <c r="D35" s="139">
        <v>0</v>
      </c>
      <c r="E35" s="139">
        <v>0</v>
      </c>
      <c r="F35" s="139">
        <v>0</v>
      </c>
      <c r="G35" s="139">
        <v>0</v>
      </c>
      <c r="H35" s="139">
        <v>0</v>
      </c>
      <c r="I35" s="139">
        <v>0</v>
      </c>
      <c r="J35" s="139">
        <v>0</v>
      </c>
      <c r="K35" s="139">
        <v>0</v>
      </c>
      <c r="L35" s="139">
        <v>0</v>
      </c>
      <c r="M35" s="139">
        <v>0</v>
      </c>
      <c r="N35" s="139">
        <v>0</v>
      </c>
      <c r="O35" s="139">
        <v>0</v>
      </c>
      <c r="P35" s="139">
        <v>0</v>
      </c>
      <c r="Q35" s="139">
        <v>0</v>
      </c>
      <c r="R35" s="139">
        <v>0</v>
      </c>
      <c r="S35" s="139">
        <v>0</v>
      </c>
      <c r="T35" s="139">
        <v>0</v>
      </c>
      <c r="U35" s="139">
        <v>0</v>
      </c>
      <c r="V35" s="139">
        <v>0</v>
      </c>
      <c r="W35" s="139">
        <v>0</v>
      </c>
      <c r="X35" s="139">
        <v>0</v>
      </c>
      <c r="Y35" s="139">
        <v>0</v>
      </c>
      <c r="Z35" s="239">
        <f t="shared" si="7"/>
        <v>0</v>
      </c>
      <c r="AA35" s="125"/>
      <c r="AB35" s="318"/>
    </row>
    <row r="36" spans="2:28" s="115" customFormat="1" ht="16.5" customHeight="1">
      <c r="B36" s="288"/>
      <c r="C36" s="68" t="s">
        <v>156</v>
      </c>
      <c r="D36" s="139">
        <v>0</v>
      </c>
      <c r="E36" s="139">
        <v>0</v>
      </c>
      <c r="F36" s="139">
        <v>0</v>
      </c>
      <c r="G36" s="139">
        <v>0</v>
      </c>
      <c r="H36" s="139">
        <v>0</v>
      </c>
      <c r="I36" s="139">
        <v>0.208</v>
      </c>
      <c r="J36" s="139">
        <v>0</v>
      </c>
      <c r="K36" s="139">
        <v>0</v>
      </c>
      <c r="L36" s="139">
        <v>0</v>
      </c>
      <c r="M36" s="139">
        <v>0</v>
      </c>
      <c r="N36" s="139">
        <v>0</v>
      </c>
      <c r="O36" s="139">
        <v>0</v>
      </c>
      <c r="P36" s="139">
        <v>0</v>
      </c>
      <c r="Q36" s="139">
        <v>0.157</v>
      </c>
      <c r="R36" s="139">
        <v>0</v>
      </c>
      <c r="S36" s="139">
        <v>0</v>
      </c>
      <c r="T36" s="139">
        <v>0</v>
      </c>
      <c r="U36" s="139">
        <v>0</v>
      </c>
      <c r="V36" s="139">
        <v>0.29</v>
      </c>
      <c r="W36" s="139">
        <v>0</v>
      </c>
      <c r="X36" s="139">
        <v>0</v>
      </c>
      <c r="Y36" s="139">
        <v>0</v>
      </c>
      <c r="Z36" s="239">
        <f t="shared" si="7"/>
        <v>0.655</v>
      </c>
      <c r="AA36" s="124"/>
      <c r="AB36" s="75"/>
    </row>
    <row r="37" spans="2:28" s="115" customFormat="1" ht="16.5" customHeight="1">
      <c r="B37" s="288"/>
      <c r="C37" s="68" t="s">
        <v>61</v>
      </c>
      <c r="D37" s="139">
        <v>0</v>
      </c>
      <c r="E37" s="139">
        <v>0</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239">
        <f t="shared" si="7"/>
        <v>0</v>
      </c>
      <c r="AA37" s="124"/>
      <c r="AB37" s="75"/>
    </row>
    <row r="38" spans="2:28" s="115" customFormat="1" ht="16.5" customHeight="1">
      <c r="B38" s="288"/>
      <c r="C38" s="68" t="s">
        <v>273</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239">
        <f t="shared" si="7"/>
        <v>0</v>
      </c>
      <c r="AA38" s="124"/>
      <c r="AB38" s="75"/>
    </row>
    <row r="39" spans="2:28" s="115" customFormat="1" ht="16.5" customHeight="1">
      <c r="B39" s="288"/>
      <c r="C39" s="321" t="s">
        <v>135</v>
      </c>
      <c r="D39" s="139">
        <v>0</v>
      </c>
      <c r="E39" s="139">
        <v>0</v>
      </c>
      <c r="F39" s="139">
        <v>0</v>
      </c>
      <c r="G39" s="139">
        <v>0</v>
      </c>
      <c r="H39" s="139">
        <v>0</v>
      </c>
      <c r="I39" s="139">
        <v>0.22111712056</v>
      </c>
      <c r="J39" s="139">
        <v>0</v>
      </c>
      <c r="K39" s="139">
        <v>0</v>
      </c>
      <c r="L39" s="139">
        <v>0</v>
      </c>
      <c r="M39" s="139">
        <v>0</v>
      </c>
      <c r="N39" s="139">
        <v>0</v>
      </c>
      <c r="O39" s="139">
        <v>0</v>
      </c>
      <c r="P39" s="139">
        <v>0</v>
      </c>
      <c r="Q39" s="139">
        <v>0</v>
      </c>
      <c r="R39" s="139">
        <v>0</v>
      </c>
      <c r="S39" s="139">
        <v>0</v>
      </c>
      <c r="T39" s="139">
        <v>0</v>
      </c>
      <c r="U39" s="139">
        <v>0.00648408</v>
      </c>
      <c r="V39" s="139">
        <v>0</v>
      </c>
      <c r="W39" s="139">
        <v>0</v>
      </c>
      <c r="X39" s="139">
        <v>0</v>
      </c>
      <c r="Y39" s="139">
        <v>0</v>
      </c>
      <c r="Z39" s="239">
        <f t="shared" si="7"/>
        <v>0.22760120056</v>
      </c>
      <c r="AA39" s="124"/>
      <c r="AB39" s="75"/>
    </row>
    <row r="40" spans="2:28" s="115" customFormat="1" ht="16.5" customHeight="1">
      <c r="B40" s="288"/>
      <c r="C40" s="322" t="s">
        <v>8</v>
      </c>
      <c r="D40" s="139">
        <v>0.009486089999999999</v>
      </c>
      <c r="E40" s="139">
        <v>0</v>
      </c>
      <c r="F40" s="139">
        <v>0.00788121</v>
      </c>
      <c r="G40" s="139">
        <v>0.22334257</v>
      </c>
      <c r="H40" s="139">
        <v>0</v>
      </c>
      <c r="I40" s="139">
        <v>3.7228218299999996</v>
      </c>
      <c r="J40" s="139">
        <v>0.09510273999999999</v>
      </c>
      <c r="K40" s="139">
        <v>0</v>
      </c>
      <c r="L40" s="139">
        <v>0</v>
      </c>
      <c r="M40" s="139">
        <v>0</v>
      </c>
      <c r="N40" s="139">
        <v>0</v>
      </c>
      <c r="O40" s="139">
        <v>0</v>
      </c>
      <c r="P40" s="139">
        <v>0.22334257</v>
      </c>
      <c r="Q40" s="139">
        <v>0</v>
      </c>
      <c r="R40" s="139">
        <v>0.00731427</v>
      </c>
      <c r="S40" s="139">
        <v>0</v>
      </c>
      <c r="T40" s="139">
        <v>0.011199530000000001</v>
      </c>
      <c r="U40" s="139">
        <v>0</v>
      </c>
      <c r="V40" s="139">
        <v>0</v>
      </c>
      <c r="W40" s="139">
        <v>0</v>
      </c>
      <c r="X40" s="139">
        <v>0</v>
      </c>
      <c r="Y40" s="139">
        <v>1.95486646431916</v>
      </c>
      <c r="Z40" s="239">
        <f t="shared" si="7"/>
        <v>6.255357274319159</v>
      </c>
      <c r="AA40" s="124"/>
      <c r="AB40" s="75"/>
    </row>
    <row r="41" spans="2:28" s="76" customFormat="1" ht="24.75" customHeight="1">
      <c r="B41" s="319"/>
      <c r="C41" s="67" t="s">
        <v>96</v>
      </c>
      <c r="D41" s="139">
        <f aca="true" t="shared" si="9" ref="D41:Y41">D42+D43</f>
        <v>0.051504999999999995</v>
      </c>
      <c r="E41" s="139">
        <f t="shared" si="9"/>
        <v>0</v>
      </c>
      <c r="F41" s="139">
        <f t="shared" si="9"/>
        <v>0</v>
      </c>
      <c r="G41" s="139">
        <f t="shared" si="9"/>
        <v>0.03544194999999999</v>
      </c>
      <c r="H41" s="139">
        <f t="shared" si="9"/>
        <v>0</v>
      </c>
      <c r="I41" s="139">
        <f t="shared" si="9"/>
        <v>286.211767458864</v>
      </c>
      <c r="J41" s="139">
        <f t="shared" si="9"/>
        <v>0.038</v>
      </c>
      <c r="K41" s="139">
        <f t="shared" si="9"/>
        <v>0.00104488</v>
      </c>
      <c r="L41" s="139">
        <f t="shared" si="9"/>
        <v>0</v>
      </c>
      <c r="M41" s="139">
        <f t="shared" si="9"/>
        <v>0</v>
      </c>
      <c r="N41" s="139">
        <f t="shared" si="9"/>
        <v>0</v>
      </c>
      <c r="O41" s="139">
        <f t="shared" si="9"/>
        <v>0</v>
      </c>
      <c r="P41" s="139">
        <f t="shared" si="9"/>
        <v>0.03544194999999999</v>
      </c>
      <c r="Q41" s="139">
        <f t="shared" si="9"/>
        <v>0</v>
      </c>
      <c r="R41" s="139">
        <f t="shared" si="9"/>
        <v>8.513736380000001</v>
      </c>
      <c r="S41" s="139">
        <f t="shared" si="9"/>
        <v>0</v>
      </c>
      <c r="T41" s="139">
        <f t="shared" si="9"/>
        <v>0</v>
      </c>
      <c r="U41" s="139">
        <f t="shared" si="9"/>
        <v>0</v>
      </c>
      <c r="V41" s="139">
        <f t="shared" si="9"/>
        <v>0</v>
      </c>
      <c r="W41" s="139">
        <f t="shared" si="9"/>
        <v>0</v>
      </c>
      <c r="X41" s="139">
        <f t="shared" si="9"/>
        <v>0</v>
      </c>
      <c r="Y41" s="139">
        <f t="shared" si="9"/>
        <v>43.7653132889734</v>
      </c>
      <c r="Z41" s="239">
        <f t="shared" si="7"/>
        <v>338.65225090783747</v>
      </c>
      <c r="AA41" s="125"/>
      <c r="AB41" s="318"/>
    </row>
    <row r="42" spans="2:28" s="323" customFormat="1" ht="16.5" customHeight="1">
      <c r="B42" s="119"/>
      <c r="C42" s="68" t="s">
        <v>144</v>
      </c>
      <c r="D42" s="139">
        <v>0.051504999999999995</v>
      </c>
      <c r="E42" s="139">
        <v>0</v>
      </c>
      <c r="F42" s="139">
        <v>0</v>
      </c>
      <c r="G42" s="139">
        <v>0.03544194999999999</v>
      </c>
      <c r="H42" s="139">
        <v>0</v>
      </c>
      <c r="I42" s="139">
        <v>277.663968458864</v>
      </c>
      <c r="J42" s="139">
        <v>0.038</v>
      </c>
      <c r="K42" s="139">
        <v>0.00104488</v>
      </c>
      <c r="L42" s="139">
        <v>0</v>
      </c>
      <c r="M42" s="139">
        <v>0</v>
      </c>
      <c r="N42" s="139">
        <v>0</v>
      </c>
      <c r="O42" s="139">
        <v>0</v>
      </c>
      <c r="P42" s="139">
        <v>0.03544194999999999</v>
      </c>
      <c r="Q42" s="139">
        <v>0</v>
      </c>
      <c r="R42" s="139">
        <v>8.513736380000001</v>
      </c>
      <c r="S42" s="139">
        <v>0</v>
      </c>
      <c r="T42" s="139">
        <v>0</v>
      </c>
      <c r="U42" s="139">
        <v>0</v>
      </c>
      <c r="V42" s="139">
        <v>0</v>
      </c>
      <c r="W42" s="139">
        <v>0</v>
      </c>
      <c r="X42" s="139">
        <v>0</v>
      </c>
      <c r="Y42" s="139">
        <v>43.7653132889734</v>
      </c>
      <c r="Z42" s="239">
        <f t="shared" si="7"/>
        <v>330.1044519078375</v>
      </c>
      <c r="AA42" s="127">
        <v>0</v>
      </c>
      <c r="AB42" s="325">
        <v>0</v>
      </c>
    </row>
    <row r="43" spans="2:28" s="115" customFormat="1" ht="16.5" customHeight="1">
      <c r="B43" s="288"/>
      <c r="C43" s="68" t="s">
        <v>145</v>
      </c>
      <c r="D43" s="139">
        <v>0</v>
      </c>
      <c r="E43" s="139">
        <v>0</v>
      </c>
      <c r="F43" s="139">
        <v>0</v>
      </c>
      <c r="G43" s="139">
        <v>0</v>
      </c>
      <c r="H43" s="139">
        <v>0</v>
      </c>
      <c r="I43" s="139">
        <v>8.547799</v>
      </c>
      <c r="J43" s="139">
        <v>0</v>
      </c>
      <c r="K43" s="139">
        <v>0</v>
      </c>
      <c r="L43" s="139">
        <v>0</v>
      </c>
      <c r="M43" s="139">
        <v>0</v>
      </c>
      <c r="N43" s="139">
        <v>0</v>
      </c>
      <c r="O43" s="139">
        <v>0</v>
      </c>
      <c r="P43" s="139">
        <v>0</v>
      </c>
      <c r="Q43" s="139">
        <v>0</v>
      </c>
      <c r="R43" s="139">
        <v>0</v>
      </c>
      <c r="S43" s="139">
        <v>0</v>
      </c>
      <c r="T43" s="139">
        <v>0</v>
      </c>
      <c r="U43" s="139">
        <v>0</v>
      </c>
      <c r="V43" s="139">
        <v>0</v>
      </c>
      <c r="W43" s="139">
        <v>0</v>
      </c>
      <c r="X43" s="139">
        <v>0</v>
      </c>
      <c r="Y43" s="139">
        <v>0</v>
      </c>
      <c r="Z43" s="239">
        <f t="shared" si="7"/>
        <v>8.547799</v>
      </c>
      <c r="AA43" s="124"/>
      <c r="AB43" s="75">
        <v>0</v>
      </c>
    </row>
    <row r="44" spans="2:28" s="76" customFormat="1" ht="30" customHeight="1">
      <c r="B44" s="324"/>
      <c r="C44" s="67" t="s">
        <v>137</v>
      </c>
      <c r="D44" s="142">
        <f>+SUM(D41,D32,D29)</f>
        <v>0.06099109</v>
      </c>
      <c r="E44" s="142">
        <f aca="true" t="shared" si="10" ref="E44:L44">+SUM(E41,E32,E29)</f>
        <v>0</v>
      </c>
      <c r="F44" s="366">
        <f t="shared" si="10"/>
        <v>0.10488121</v>
      </c>
      <c r="G44" s="366">
        <f t="shared" si="10"/>
        <v>0.31878451999999996</v>
      </c>
      <c r="H44" s="366">
        <f t="shared" si="10"/>
        <v>0</v>
      </c>
      <c r="I44" s="366">
        <f t="shared" si="10"/>
        <v>1321.7153322207841</v>
      </c>
      <c r="J44" s="366">
        <f t="shared" si="10"/>
        <v>116.29206874</v>
      </c>
      <c r="K44" s="366">
        <f t="shared" si="10"/>
        <v>0.01392488</v>
      </c>
      <c r="L44" s="366">
        <f t="shared" si="10"/>
        <v>0</v>
      </c>
      <c r="M44" s="142">
        <f aca="true" t="shared" si="11" ref="M44:Y44">+SUM(M41,M32,M29)</f>
        <v>3.765</v>
      </c>
      <c r="N44" s="142">
        <f t="shared" si="11"/>
        <v>0</v>
      </c>
      <c r="O44" s="142">
        <f t="shared" si="11"/>
        <v>0</v>
      </c>
      <c r="P44" s="142">
        <f t="shared" si="11"/>
        <v>0.25878451999999996</v>
      </c>
      <c r="Q44" s="142">
        <f t="shared" si="11"/>
        <v>0.157</v>
      </c>
      <c r="R44" s="142">
        <f t="shared" si="11"/>
        <v>69.59755464999999</v>
      </c>
      <c r="S44" s="142">
        <f t="shared" si="11"/>
        <v>0.19</v>
      </c>
      <c r="T44" s="142">
        <f t="shared" si="11"/>
        <v>0.01919953</v>
      </c>
      <c r="U44" s="142">
        <f t="shared" si="11"/>
        <v>0.017927020000000002</v>
      </c>
      <c r="V44" s="142">
        <f t="shared" si="11"/>
        <v>0.612</v>
      </c>
      <c r="W44" s="142">
        <f t="shared" si="11"/>
        <v>0</v>
      </c>
      <c r="X44" s="142">
        <f t="shared" si="11"/>
        <v>0</v>
      </c>
      <c r="Y44" s="142">
        <f t="shared" si="11"/>
        <v>62.72680910215546</v>
      </c>
      <c r="Z44" s="239">
        <f t="shared" si="7"/>
        <v>1575.8502574829397</v>
      </c>
      <c r="AA44" s="123"/>
      <c r="AB44" s="318"/>
    </row>
    <row r="45" spans="2:28" s="323" customFormat="1" ht="16.5" customHeight="1">
      <c r="B45" s="119"/>
      <c r="C45" s="120" t="s">
        <v>20</v>
      </c>
      <c r="D45" s="139">
        <v>0</v>
      </c>
      <c r="E45" s="139">
        <v>0</v>
      </c>
      <c r="F45" s="367">
        <v>0</v>
      </c>
      <c r="G45" s="367">
        <v>0</v>
      </c>
      <c r="H45" s="367">
        <v>0</v>
      </c>
      <c r="I45" s="367">
        <v>0</v>
      </c>
      <c r="J45" s="367">
        <v>0</v>
      </c>
      <c r="K45" s="367">
        <v>0</v>
      </c>
      <c r="L45" s="367">
        <v>0</v>
      </c>
      <c r="M45" s="139">
        <v>0</v>
      </c>
      <c r="N45" s="139">
        <v>0</v>
      </c>
      <c r="O45" s="139">
        <v>0</v>
      </c>
      <c r="P45" s="139">
        <v>0</v>
      </c>
      <c r="Q45" s="139">
        <v>0</v>
      </c>
      <c r="R45" s="139">
        <v>0</v>
      </c>
      <c r="S45" s="139">
        <v>0</v>
      </c>
      <c r="T45" s="139">
        <v>0</v>
      </c>
      <c r="U45" s="139">
        <v>0</v>
      </c>
      <c r="V45" s="139">
        <v>0</v>
      </c>
      <c r="W45" s="139">
        <v>0</v>
      </c>
      <c r="X45" s="139">
        <v>0</v>
      </c>
      <c r="Y45" s="139">
        <v>0</v>
      </c>
      <c r="Z45" s="352">
        <f>SUM(D45:Y45)</f>
        <v>0</v>
      </c>
      <c r="AA45" s="126"/>
      <c r="AB45" s="325"/>
    </row>
    <row r="46" spans="2:28" s="323" customFormat="1" ht="16.5" customHeight="1">
      <c r="B46" s="121"/>
      <c r="C46" s="122" t="s">
        <v>21</v>
      </c>
      <c r="D46" s="139">
        <v>0</v>
      </c>
      <c r="E46" s="139">
        <v>0</v>
      </c>
      <c r="F46" s="367">
        <v>0</v>
      </c>
      <c r="G46" s="367">
        <v>0</v>
      </c>
      <c r="H46" s="367">
        <v>0</v>
      </c>
      <c r="I46" s="367">
        <v>0</v>
      </c>
      <c r="J46" s="367">
        <v>0</v>
      </c>
      <c r="K46" s="367">
        <v>0</v>
      </c>
      <c r="L46" s="367">
        <v>0</v>
      </c>
      <c r="M46" s="139">
        <v>0</v>
      </c>
      <c r="N46" s="139">
        <v>0</v>
      </c>
      <c r="O46" s="139">
        <v>0</v>
      </c>
      <c r="P46" s="139">
        <v>0</v>
      </c>
      <c r="Q46" s="139">
        <v>0</v>
      </c>
      <c r="R46" s="139">
        <v>0</v>
      </c>
      <c r="S46" s="139">
        <v>0</v>
      </c>
      <c r="T46" s="139">
        <v>0</v>
      </c>
      <c r="U46" s="139">
        <v>0</v>
      </c>
      <c r="V46" s="139">
        <v>0</v>
      </c>
      <c r="W46" s="139">
        <v>0</v>
      </c>
      <c r="X46" s="139">
        <v>0</v>
      </c>
      <c r="Y46" s="139">
        <v>0</v>
      </c>
      <c r="Z46" s="352">
        <f>SUM(D46:Y46)</f>
        <v>0</v>
      </c>
      <c r="AA46" s="127"/>
      <c r="AB46" s="325"/>
    </row>
    <row r="47" spans="2:28" s="323" customFormat="1" ht="16.5" customHeight="1">
      <c r="B47" s="121"/>
      <c r="C47" s="122" t="s">
        <v>7</v>
      </c>
      <c r="D47" s="148">
        <v>0</v>
      </c>
      <c r="E47" s="148"/>
      <c r="F47" s="148">
        <v>0</v>
      </c>
      <c r="G47" s="148">
        <v>0</v>
      </c>
      <c r="H47" s="148"/>
      <c r="I47" s="148">
        <v>0</v>
      </c>
      <c r="J47" s="148">
        <v>0</v>
      </c>
      <c r="K47" s="148">
        <v>0</v>
      </c>
      <c r="L47" s="148"/>
      <c r="M47" s="139">
        <v>0</v>
      </c>
      <c r="N47" s="148"/>
      <c r="O47" s="139">
        <v>0</v>
      </c>
      <c r="P47" s="139">
        <v>0</v>
      </c>
      <c r="Q47" s="139">
        <v>0</v>
      </c>
      <c r="R47" s="139">
        <v>0</v>
      </c>
      <c r="S47" s="148"/>
      <c r="T47" s="139">
        <v>0</v>
      </c>
      <c r="U47" s="139">
        <v>0</v>
      </c>
      <c r="V47" s="139">
        <v>0</v>
      </c>
      <c r="W47" s="148"/>
      <c r="X47" s="139">
        <v>0</v>
      </c>
      <c r="Y47" s="148"/>
      <c r="Z47" s="352">
        <f>SUM(D47:Y47)</f>
        <v>0</v>
      </c>
      <c r="AA47" s="328"/>
      <c r="AB47" s="325"/>
    </row>
    <row r="48" spans="2:28" s="115" customFormat="1" ht="24.75" customHeight="1">
      <c r="B48" s="287"/>
      <c r="C48" s="329" t="s">
        <v>149</v>
      </c>
      <c r="D48" s="139"/>
      <c r="E48" s="139"/>
      <c r="F48" s="139"/>
      <c r="G48" s="139"/>
      <c r="H48" s="139"/>
      <c r="I48" s="139"/>
      <c r="J48" s="139"/>
      <c r="K48" s="139"/>
      <c r="L48" s="139"/>
      <c r="M48" s="139"/>
      <c r="N48" s="139"/>
      <c r="O48" s="139"/>
      <c r="P48" s="139"/>
      <c r="Q48" s="139"/>
      <c r="R48" s="139"/>
      <c r="S48" s="139"/>
      <c r="T48" s="139"/>
      <c r="U48" s="139"/>
      <c r="V48" s="139"/>
      <c r="W48" s="139"/>
      <c r="X48" s="139"/>
      <c r="Y48" s="139"/>
      <c r="Z48" s="317"/>
      <c r="AA48" s="128"/>
      <c r="AB48" s="75"/>
    </row>
    <row r="49" spans="2:28" s="115" customFormat="1" ht="16.5" customHeight="1">
      <c r="B49" s="288"/>
      <c r="C49" s="68" t="s">
        <v>150</v>
      </c>
      <c r="D49" s="139">
        <v>0.06099108999999999</v>
      </c>
      <c r="E49" s="139">
        <v>0</v>
      </c>
      <c r="F49" s="368">
        <v>0.20488121</v>
      </c>
      <c r="G49" s="368">
        <v>0.35988451999999993</v>
      </c>
      <c r="H49" s="368">
        <v>0</v>
      </c>
      <c r="I49" s="368">
        <v>1139.4563124078559</v>
      </c>
      <c r="J49" s="368">
        <v>116.29006874000001</v>
      </c>
      <c r="K49" s="368">
        <v>0.01392488</v>
      </c>
      <c r="L49" s="368">
        <v>0</v>
      </c>
      <c r="M49" s="139">
        <v>0.01</v>
      </c>
      <c r="N49" s="139">
        <v>0</v>
      </c>
      <c r="O49" s="139">
        <v>0</v>
      </c>
      <c r="P49" s="139">
        <v>0.25878451999999996</v>
      </c>
      <c r="Q49" s="139">
        <v>0</v>
      </c>
      <c r="R49" s="139">
        <v>55.88651065</v>
      </c>
      <c r="S49" s="139">
        <v>0.19</v>
      </c>
      <c r="T49" s="139">
        <v>0.01919953</v>
      </c>
      <c r="U49" s="139">
        <v>0.017927020000000002</v>
      </c>
      <c r="V49" s="139">
        <v>0.61</v>
      </c>
      <c r="W49" s="139">
        <v>0</v>
      </c>
      <c r="X49" s="139">
        <v>0</v>
      </c>
      <c r="Y49" s="139">
        <v>35.006629348862894</v>
      </c>
      <c r="Z49" s="239">
        <f>SUM(D49:Y49)</f>
        <v>1348.3851139167186</v>
      </c>
      <c r="AA49" s="128"/>
      <c r="AB49" s="75"/>
    </row>
    <row r="50" spans="2:28" s="115" customFormat="1" ht="16.5" customHeight="1">
      <c r="B50" s="288"/>
      <c r="C50" s="68" t="s">
        <v>151</v>
      </c>
      <c r="D50" s="139">
        <v>0</v>
      </c>
      <c r="E50" s="139">
        <v>0</v>
      </c>
      <c r="F50" s="368">
        <v>0</v>
      </c>
      <c r="G50" s="368">
        <v>0.009000000000000001</v>
      </c>
      <c r="H50" s="368">
        <v>0</v>
      </c>
      <c r="I50" s="368">
        <v>181.996719812928</v>
      </c>
      <c r="J50" s="368">
        <v>0.0019999999999997797</v>
      </c>
      <c r="K50" s="368">
        <v>0</v>
      </c>
      <c r="L50" s="368">
        <v>0</v>
      </c>
      <c r="M50" s="139">
        <v>3.755</v>
      </c>
      <c r="N50" s="139">
        <v>0</v>
      </c>
      <c r="O50" s="139">
        <v>0</v>
      </c>
      <c r="P50" s="139">
        <v>0</v>
      </c>
      <c r="Q50" s="139">
        <v>0.157</v>
      </c>
      <c r="R50" s="139">
        <v>14.038044</v>
      </c>
      <c r="S50" s="139">
        <v>0</v>
      </c>
      <c r="T50" s="139">
        <v>0</v>
      </c>
      <c r="U50" s="139">
        <v>0</v>
      </c>
      <c r="V50" s="139">
        <v>0.0020000000000000018</v>
      </c>
      <c r="W50" s="139">
        <v>0</v>
      </c>
      <c r="X50" s="139">
        <v>0</v>
      </c>
      <c r="Y50" s="139">
        <v>28</v>
      </c>
      <c r="Z50" s="239">
        <f>SUM(D50:Y50)</f>
        <v>227.95976381292803</v>
      </c>
      <c r="AA50" s="128"/>
      <c r="AB50" s="75"/>
    </row>
    <row r="51" spans="2:28" s="115" customFormat="1" ht="16.5" customHeight="1">
      <c r="B51" s="287"/>
      <c r="C51" s="68" t="s">
        <v>152</v>
      </c>
      <c r="D51" s="139">
        <v>0</v>
      </c>
      <c r="E51" s="139">
        <v>0</v>
      </c>
      <c r="F51" s="368">
        <v>0</v>
      </c>
      <c r="G51" s="368">
        <v>0</v>
      </c>
      <c r="H51" s="368">
        <v>0</v>
      </c>
      <c r="I51" s="368">
        <v>0</v>
      </c>
      <c r="J51" s="368">
        <v>0</v>
      </c>
      <c r="K51" s="368">
        <v>0</v>
      </c>
      <c r="L51" s="368">
        <v>0</v>
      </c>
      <c r="M51" s="139">
        <v>0</v>
      </c>
      <c r="N51" s="139">
        <v>0</v>
      </c>
      <c r="O51" s="139">
        <v>0</v>
      </c>
      <c r="P51" s="139">
        <v>0</v>
      </c>
      <c r="Q51" s="139">
        <v>0</v>
      </c>
      <c r="R51" s="139">
        <v>0</v>
      </c>
      <c r="S51" s="139">
        <v>0</v>
      </c>
      <c r="T51" s="139">
        <v>0</v>
      </c>
      <c r="U51" s="139">
        <v>0</v>
      </c>
      <c r="V51" s="139">
        <v>0</v>
      </c>
      <c r="W51" s="139">
        <v>0</v>
      </c>
      <c r="X51" s="139">
        <v>0</v>
      </c>
      <c r="Y51" s="139">
        <v>0</v>
      </c>
      <c r="Z51" s="239">
        <f>SUM(D51:Y51)</f>
        <v>0</v>
      </c>
      <c r="AA51" s="128"/>
      <c r="AB51" s="75"/>
    </row>
    <row r="52" spans="2:28" s="76" customFormat="1" ht="30" customHeight="1">
      <c r="B52" s="286"/>
      <c r="C52" s="71" t="s">
        <v>287</v>
      </c>
      <c r="D52" s="141"/>
      <c r="E52" s="141"/>
      <c r="F52" s="141"/>
      <c r="G52" s="141"/>
      <c r="H52" s="141"/>
      <c r="I52" s="141"/>
      <c r="J52" s="141"/>
      <c r="K52" s="141"/>
      <c r="L52" s="141"/>
      <c r="M52" s="141"/>
      <c r="N52" s="141"/>
      <c r="O52" s="141"/>
      <c r="P52" s="141"/>
      <c r="Q52" s="141"/>
      <c r="R52" s="141"/>
      <c r="S52" s="141"/>
      <c r="T52" s="141"/>
      <c r="U52" s="141"/>
      <c r="V52" s="141"/>
      <c r="W52" s="141"/>
      <c r="X52" s="141"/>
      <c r="Y52" s="141"/>
      <c r="Z52" s="330"/>
      <c r="AA52" s="123"/>
      <c r="AB52" s="318"/>
    </row>
    <row r="53" spans="2:28" s="115" customFormat="1" ht="16.5" customHeight="1">
      <c r="B53" s="287"/>
      <c r="C53" s="63" t="s">
        <v>94</v>
      </c>
      <c r="D53" s="139">
        <f aca="true" t="shared" si="12" ref="D53:Y53">D54+D55</f>
        <v>164.071</v>
      </c>
      <c r="E53" s="139">
        <f t="shared" si="12"/>
        <v>0</v>
      </c>
      <c r="F53" s="139">
        <f t="shared" si="12"/>
        <v>168.059</v>
      </c>
      <c r="G53" s="139">
        <f t="shared" si="12"/>
        <v>73.069</v>
      </c>
      <c r="H53" s="139">
        <f t="shared" si="12"/>
        <v>0</v>
      </c>
      <c r="I53" s="139">
        <f t="shared" si="12"/>
        <v>20648.699792657328</v>
      </c>
      <c r="J53" s="139">
        <f t="shared" si="12"/>
        <v>366.9000484</v>
      </c>
      <c r="K53" s="139">
        <f t="shared" si="12"/>
        <v>1.03</v>
      </c>
      <c r="L53" s="139">
        <f t="shared" si="12"/>
        <v>0</v>
      </c>
      <c r="M53" s="139">
        <f t="shared" si="12"/>
        <v>124.393</v>
      </c>
      <c r="N53" s="139">
        <f t="shared" si="12"/>
        <v>0</v>
      </c>
      <c r="O53" s="139">
        <f t="shared" si="12"/>
        <v>0</v>
      </c>
      <c r="P53" s="139">
        <f t="shared" si="12"/>
        <v>24.7</v>
      </c>
      <c r="Q53" s="139">
        <f t="shared" si="12"/>
        <v>0</v>
      </c>
      <c r="R53" s="139">
        <f t="shared" si="12"/>
        <v>745.163432</v>
      </c>
      <c r="S53" s="139">
        <f t="shared" si="12"/>
        <v>309.236</v>
      </c>
      <c r="T53" s="139">
        <f t="shared" si="12"/>
        <v>34</v>
      </c>
      <c r="U53" s="139">
        <f t="shared" si="12"/>
        <v>0</v>
      </c>
      <c r="V53" s="139">
        <f t="shared" si="12"/>
        <v>33.924</v>
      </c>
      <c r="W53" s="139">
        <f t="shared" si="12"/>
        <v>0</v>
      </c>
      <c r="X53" s="139">
        <f t="shared" si="12"/>
        <v>0</v>
      </c>
      <c r="Y53" s="139">
        <f t="shared" si="12"/>
        <v>163.42200000000003</v>
      </c>
      <c r="Z53" s="239">
        <f>SUM(D53:Y53)</f>
        <v>22856.667273057326</v>
      </c>
      <c r="AA53" s="124"/>
      <c r="AB53" s="75"/>
    </row>
    <row r="54" spans="2:28" s="115" customFormat="1" ht="16.5" customHeight="1">
      <c r="B54" s="288"/>
      <c r="C54" s="68" t="s">
        <v>144</v>
      </c>
      <c r="D54" s="139">
        <v>2.106</v>
      </c>
      <c r="E54" s="139">
        <v>0</v>
      </c>
      <c r="F54" s="139">
        <v>0</v>
      </c>
      <c r="G54" s="139">
        <v>0</v>
      </c>
      <c r="H54" s="139">
        <v>0</v>
      </c>
      <c r="I54" s="139">
        <v>228.786</v>
      </c>
      <c r="J54" s="139">
        <v>0</v>
      </c>
      <c r="K54" s="139">
        <v>0.309</v>
      </c>
      <c r="L54" s="139">
        <v>0</v>
      </c>
      <c r="M54" s="139">
        <v>0</v>
      </c>
      <c r="N54" s="139">
        <v>0</v>
      </c>
      <c r="O54" s="139">
        <v>0</v>
      </c>
      <c r="P54" s="139">
        <v>0</v>
      </c>
      <c r="Q54" s="139">
        <v>0</v>
      </c>
      <c r="R54" s="139">
        <v>0</v>
      </c>
      <c r="S54" s="139">
        <v>0</v>
      </c>
      <c r="T54" s="139">
        <v>0</v>
      </c>
      <c r="U54" s="139">
        <v>0</v>
      </c>
      <c r="V54" s="139">
        <v>3.6</v>
      </c>
      <c r="W54" s="139">
        <v>0</v>
      </c>
      <c r="X54" s="139">
        <v>0</v>
      </c>
      <c r="Y54" s="139">
        <v>7.353</v>
      </c>
      <c r="Z54" s="239">
        <f aca="true" t="shared" si="13" ref="Z54:Z68">SUM(D54:Y54)</f>
        <v>242.154</v>
      </c>
      <c r="AA54" s="124"/>
      <c r="AB54" s="75"/>
    </row>
    <row r="55" spans="2:28" s="115" customFormat="1" ht="16.5" customHeight="1">
      <c r="B55" s="288"/>
      <c r="C55" s="68" t="s">
        <v>145</v>
      </c>
      <c r="D55" s="139">
        <v>161.965</v>
      </c>
      <c r="E55" s="139">
        <v>0</v>
      </c>
      <c r="F55" s="139">
        <v>168.059</v>
      </c>
      <c r="G55" s="139">
        <v>73.069</v>
      </c>
      <c r="H55" s="139">
        <v>0</v>
      </c>
      <c r="I55" s="139">
        <v>20419.913792657328</v>
      </c>
      <c r="J55" s="139">
        <v>366.9000484</v>
      </c>
      <c r="K55" s="139">
        <v>0.721</v>
      </c>
      <c r="L55" s="139">
        <v>0</v>
      </c>
      <c r="M55" s="139">
        <v>124.393</v>
      </c>
      <c r="N55" s="139">
        <v>0</v>
      </c>
      <c r="O55" s="139">
        <v>0</v>
      </c>
      <c r="P55" s="139">
        <v>24.7</v>
      </c>
      <c r="Q55" s="139">
        <v>0</v>
      </c>
      <c r="R55" s="139">
        <v>745.163432</v>
      </c>
      <c r="S55" s="139">
        <v>309.236</v>
      </c>
      <c r="T55" s="139">
        <v>34</v>
      </c>
      <c r="U55" s="139">
        <v>0</v>
      </c>
      <c r="V55" s="139">
        <v>30.324</v>
      </c>
      <c r="W55" s="139">
        <v>0</v>
      </c>
      <c r="X55" s="139">
        <v>0</v>
      </c>
      <c r="Y55" s="139">
        <v>156.06900000000002</v>
      </c>
      <c r="Z55" s="239">
        <f t="shared" si="13"/>
        <v>22614.51327305733</v>
      </c>
      <c r="AA55" s="124"/>
      <c r="AB55" s="75"/>
    </row>
    <row r="56" spans="2:28" s="115" customFormat="1" ht="30" customHeight="1">
      <c r="B56" s="287"/>
      <c r="C56" s="63" t="s">
        <v>95</v>
      </c>
      <c r="D56" s="139">
        <f aca="true" t="shared" si="14" ref="D56:Y56">D57+D58</f>
        <v>0</v>
      </c>
      <c r="E56" s="139">
        <f t="shared" si="14"/>
        <v>0</v>
      </c>
      <c r="F56" s="139">
        <f t="shared" si="14"/>
        <v>0</v>
      </c>
      <c r="G56" s="139">
        <f t="shared" si="14"/>
        <v>0</v>
      </c>
      <c r="H56" s="139">
        <f t="shared" si="14"/>
        <v>0</v>
      </c>
      <c r="I56" s="139">
        <f t="shared" si="14"/>
        <v>15</v>
      </c>
      <c r="J56" s="139">
        <f t="shared" si="14"/>
        <v>0</v>
      </c>
      <c r="K56" s="139">
        <f t="shared" si="14"/>
        <v>0</v>
      </c>
      <c r="L56" s="139">
        <f t="shared" si="14"/>
        <v>0</v>
      </c>
      <c r="M56" s="139">
        <f t="shared" si="14"/>
        <v>0</v>
      </c>
      <c r="N56" s="139">
        <f t="shared" si="14"/>
        <v>0</v>
      </c>
      <c r="O56" s="139">
        <f t="shared" si="14"/>
        <v>0</v>
      </c>
      <c r="P56" s="139">
        <f t="shared" si="14"/>
        <v>0</v>
      </c>
      <c r="Q56" s="139">
        <f t="shared" si="14"/>
        <v>0</v>
      </c>
      <c r="R56" s="139">
        <f t="shared" si="14"/>
        <v>0</v>
      </c>
      <c r="S56" s="139">
        <f t="shared" si="14"/>
        <v>65</v>
      </c>
      <c r="T56" s="139">
        <f t="shared" si="14"/>
        <v>0</v>
      </c>
      <c r="U56" s="139">
        <f t="shared" si="14"/>
        <v>0</v>
      </c>
      <c r="V56" s="139">
        <f t="shared" si="14"/>
        <v>0</v>
      </c>
      <c r="W56" s="139">
        <f t="shared" si="14"/>
        <v>0</v>
      </c>
      <c r="X56" s="139">
        <f t="shared" si="14"/>
        <v>0</v>
      </c>
      <c r="Y56" s="139">
        <f t="shared" si="14"/>
        <v>44.838</v>
      </c>
      <c r="Z56" s="239">
        <f t="shared" si="13"/>
        <v>124.838</v>
      </c>
      <c r="AA56" s="124"/>
      <c r="AB56" s="75"/>
    </row>
    <row r="57" spans="2:28" s="115" customFormat="1" ht="16.5" customHeight="1">
      <c r="B57" s="287"/>
      <c r="C57" s="68" t="s">
        <v>144</v>
      </c>
      <c r="D57" s="139">
        <v>0</v>
      </c>
      <c r="E57" s="139">
        <v>0</v>
      </c>
      <c r="F57" s="139">
        <v>0</v>
      </c>
      <c r="G57" s="139">
        <v>0</v>
      </c>
      <c r="H57" s="139">
        <v>0</v>
      </c>
      <c r="I57" s="139">
        <v>15</v>
      </c>
      <c r="J57" s="139">
        <v>0</v>
      </c>
      <c r="K57" s="139">
        <v>0</v>
      </c>
      <c r="L57" s="139">
        <v>0</v>
      </c>
      <c r="M57" s="139">
        <v>0</v>
      </c>
      <c r="N57" s="139">
        <v>0</v>
      </c>
      <c r="O57" s="139">
        <v>0</v>
      </c>
      <c r="P57" s="139">
        <v>0</v>
      </c>
      <c r="Q57" s="139">
        <v>0</v>
      </c>
      <c r="R57" s="139">
        <v>0</v>
      </c>
      <c r="S57" s="139">
        <v>65</v>
      </c>
      <c r="T57" s="139">
        <v>0</v>
      </c>
      <c r="U57" s="139">
        <v>0</v>
      </c>
      <c r="V57" s="139">
        <v>0</v>
      </c>
      <c r="W57" s="139">
        <v>0</v>
      </c>
      <c r="X57" s="139">
        <v>0</v>
      </c>
      <c r="Y57" s="139">
        <v>13.704</v>
      </c>
      <c r="Z57" s="239">
        <f t="shared" si="13"/>
        <v>93.70400000000001</v>
      </c>
      <c r="AA57" s="124"/>
      <c r="AB57" s="75"/>
    </row>
    <row r="58" spans="2:28" s="115" customFormat="1" ht="16.5" customHeight="1">
      <c r="B58" s="287"/>
      <c r="C58" s="68" t="s">
        <v>145</v>
      </c>
      <c r="D58" s="139">
        <v>0</v>
      </c>
      <c r="E58" s="139">
        <v>0</v>
      </c>
      <c r="F58" s="139">
        <v>0</v>
      </c>
      <c r="G58" s="139">
        <v>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139">
        <v>0</v>
      </c>
      <c r="X58" s="139">
        <v>0</v>
      </c>
      <c r="Y58" s="139">
        <v>31.134</v>
      </c>
      <c r="Z58" s="239">
        <f t="shared" si="13"/>
        <v>31.134</v>
      </c>
      <c r="AA58" s="124"/>
      <c r="AB58" s="75"/>
    </row>
    <row r="59" spans="2:28" s="76" customFormat="1" ht="30" customHeight="1">
      <c r="B59" s="319"/>
      <c r="C59" s="320" t="s">
        <v>272</v>
      </c>
      <c r="D59" s="139">
        <v>0</v>
      </c>
      <c r="E59" s="139">
        <v>0</v>
      </c>
      <c r="F59" s="139">
        <v>0</v>
      </c>
      <c r="G59" s="139">
        <v>0</v>
      </c>
      <c r="H59" s="139">
        <v>0</v>
      </c>
      <c r="I59" s="139">
        <v>0</v>
      </c>
      <c r="J59" s="139">
        <v>0</v>
      </c>
      <c r="K59" s="139">
        <v>0</v>
      </c>
      <c r="L59" s="139">
        <v>0</v>
      </c>
      <c r="M59" s="139">
        <v>0</v>
      </c>
      <c r="N59" s="139">
        <v>0</v>
      </c>
      <c r="O59" s="139">
        <v>0</v>
      </c>
      <c r="P59" s="139">
        <v>0</v>
      </c>
      <c r="Q59" s="139">
        <v>0</v>
      </c>
      <c r="R59" s="139">
        <v>0</v>
      </c>
      <c r="S59" s="139">
        <v>65</v>
      </c>
      <c r="T59" s="139">
        <v>0</v>
      </c>
      <c r="U59" s="139">
        <v>0</v>
      </c>
      <c r="V59" s="139">
        <v>0</v>
      </c>
      <c r="W59" s="139">
        <v>0</v>
      </c>
      <c r="X59" s="139">
        <v>0</v>
      </c>
      <c r="Y59" s="139">
        <v>44.838</v>
      </c>
      <c r="Z59" s="239">
        <f t="shared" si="13"/>
        <v>109.838</v>
      </c>
      <c r="AA59" s="125"/>
      <c r="AB59" s="318"/>
    </row>
    <row r="60" spans="2:28" s="115" customFormat="1" ht="16.5" customHeight="1">
      <c r="B60" s="288"/>
      <c r="C60" s="68" t="s">
        <v>156</v>
      </c>
      <c r="D60" s="139">
        <v>0</v>
      </c>
      <c r="E60" s="139">
        <v>0</v>
      </c>
      <c r="F60" s="139">
        <v>0</v>
      </c>
      <c r="G60" s="139">
        <v>0</v>
      </c>
      <c r="H60" s="139">
        <v>0</v>
      </c>
      <c r="I60" s="139">
        <v>4</v>
      </c>
      <c r="J60" s="139">
        <v>0</v>
      </c>
      <c r="K60" s="139">
        <v>0</v>
      </c>
      <c r="L60" s="139">
        <v>0</v>
      </c>
      <c r="M60" s="139">
        <v>0</v>
      </c>
      <c r="N60" s="139">
        <v>0</v>
      </c>
      <c r="O60" s="139">
        <v>0</v>
      </c>
      <c r="P60" s="139">
        <v>0</v>
      </c>
      <c r="Q60" s="139">
        <v>0</v>
      </c>
      <c r="R60" s="139">
        <v>0</v>
      </c>
      <c r="S60" s="139">
        <v>0</v>
      </c>
      <c r="T60" s="139">
        <v>0</v>
      </c>
      <c r="U60" s="139">
        <v>0</v>
      </c>
      <c r="V60" s="139">
        <v>0</v>
      </c>
      <c r="W60" s="139">
        <v>0</v>
      </c>
      <c r="X60" s="139">
        <v>0</v>
      </c>
      <c r="Y60" s="139">
        <v>0</v>
      </c>
      <c r="Z60" s="239">
        <f t="shared" si="13"/>
        <v>4</v>
      </c>
      <c r="AA60" s="124"/>
      <c r="AB60" s="75"/>
    </row>
    <row r="61" spans="2:28" s="115" customFormat="1" ht="16.5" customHeight="1">
      <c r="B61" s="288"/>
      <c r="C61" s="68" t="s">
        <v>61</v>
      </c>
      <c r="D61" s="139">
        <v>0</v>
      </c>
      <c r="E61" s="139">
        <v>0</v>
      </c>
      <c r="F61" s="139">
        <v>0</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c r="W61" s="139">
        <v>0</v>
      </c>
      <c r="X61" s="139">
        <v>0</v>
      </c>
      <c r="Y61" s="139">
        <v>0</v>
      </c>
      <c r="Z61" s="239">
        <f t="shared" si="13"/>
        <v>0</v>
      </c>
      <c r="AA61" s="124"/>
      <c r="AB61" s="75"/>
    </row>
    <row r="62" spans="2:28" s="115" customFormat="1" ht="16.5" customHeight="1">
      <c r="B62" s="288"/>
      <c r="C62" s="68" t="s">
        <v>273</v>
      </c>
      <c r="D62" s="139">
        <v>0</v>
      </c>
      <c r="E62" s="139">
        <v>0</v>
      </c>
      <c r="F62" s="139">
        <v>0</v>
      </c>
      <c r="G62" s="139">
        <v>0</v>
      </c>
      <c r="H62" s="139">
        <v>0</v>
      </c>
      <c r="I62" s="139">
        <v>11</v>
      </c>
      <c r="J62" s="139">
        <v>0</v>
      </c>
      <c r="K62" s="139">
        <v>0</v>
      </c>
      <c r="L62" s="139">
        <v>0</v>
      </c>
      <c r="M62" s="139">
        <v>0</v>
      </c>
      <c r="N62" s="139">
        <v>0</v>
      </c>
      <c r="O62" s="139">
        <v>0</v>
      </c>
      <c r="P62" s="139">
        <v>0</v>
      </c>
      <c r="Q62" s="139">
        <v>0</v>
      </c>
      <c r="R62" s="139">
        <v>0</v>
      </c>
      <c r="S62" s="139">
        <v>0</v>
      </c>
      <c r="T62" s="139">
        <v>0</v>
      </c>
      <c r="U62" s="139">
        <v>0</v>
      </c>
      <c r="V62" s="139">
        <v>0</v>
      </c>
      <c r="W62" s="139">
        <v>0</v>
      </c>
      <c r="X62" s="139">
        <v>0</v>
      </c>
      <c r="Y62" s="139">
        <v>0</v>
      </c>
      <c r="Z62" s="239">
        <f t="shared" si="13"/>
        <v>11</v>
      </c>
      <c r="AA62" s="124"/>
      <c r="AB62" s="75"/>
    </row>
    <row r="63" spans="2:28" s="115" customFormat="1" ht="16.5" customHeight="1">
      <c r="B63" s="288"/>
      <c r="C63" s="321" t="s">
        <v>135</v>
      </c>
      <c r="D63" s="139">
        <v>0</v>
      </c>
      <c r="E63" s="139">
        <v>0</v>
      </c>
      <c r="F63" s="139">
        <v>0</v>
      </c>
      <c r="G63" s="139">
        <v>0</v>
      </c>
      <c r="H63" s="139">
        <v>0</v>
      </c>
      <c r="I63" s="139">
        <v>0</v>
      </c>
      <c r="J63" s="139">
        <v>0</v>
      </c>
      <c r="K63" s="139">
        <v>0</v>
      </c>
      <c r="L63" s="139">
        <v>0</v>
      </c>
      <c r="M63" s="139">
        <v>0</v>
      </c>
      <c r="N63" s="139">
        <v>0</v>
      </c>
      <c r="O63" s="139">
        <v>0</v>
      </c>
      <c r="P63" s="139">
        <v>0</v>
      </c>
      <c r="Q63" s="139">
        <v>0</v>
      </c>
      <c r="R63" s="139">
        <v>0</v>
      </c>
      <c r="S63" s="139">
        <v>0</v>
      </c>
      <c r="T63" s="139">
        <v>0</v>
      </c>
      <c r="U63" s="139">
        <v>0</v>
      </c>
      <c r="V63" s="139">
        <v>0</v>
      </c>
      <c r="W63" s="139">
        <v>0</v>
      </c>
      <c r="X63" s="139">
        <v>0</v>
      </c>
      <c r="Y63" s="139">
        <v>0</v>
      </c>
      <c r="Z63" s="239">
        <f t="shared" si="13"/>
        <v>0</v>
      </c>
      <c r="AA63" s="124"/>
      <c r="AB63" s="75"/>
    </row>
    <row r="64" spans="2:28" s="115" customFormat="1" ht="16.5" customHeight="1">
      <c r="B64" s="288"/>
      <c r="C64" s="322" t="s">
        <v>8</v>
      </c>
      <c r="D64" s="139">
        <v>0</v>
      </c>
      <c r="E64" s="139">
        <v>0</v>
      </c>
      <c r="F64" s="139">
        <v>0</v>
      </c>
      <c r="G64" s="139">
        <v>0</v>
      </c>
      <c r="H64" s="139">
        <v>0</v>
      </c>
      <c r="I64" s="139">
        <v>0</v>
      </c>
      <c r="J64" s="139">
        <v>0</v>
      </c>
      <c r="K64" s="139">
        <v>0</v>
      </c>
      <c r="L64" s="139">
        <v>0</v>
      </c>
      <c r="M64" s="139">
        <v>0</v>
      </c>
      <c r="N64" s="139">
        <v>0</v>
      </c>
      <c r="O64" s="139">
        <v>0</v>
      </c>
      <c r="P64" s="139">
        <v>0</v>
      </c>
      <c r="Q64" s="139">
        <v>0</v>
      </c>
      <c r="R64" s="139">
        <v>0</v>
      </c>
      <c r="S64" s="139">
        <v>0</v>
      </c>
      <c r="T64" s="139">
        <v>0</v>
      </c>
      <c r="U64" s="139">
        <v>0</v>
      </c>
      <c r="V64" s="139">
        <v>0</v>
      </c>
      <c r="W64" s="139">
        <v>0</v>
      </c>
      <c r="X64" s="139">
        <v>0</v>
      </c>
      <c r="Y64" s="139">
        <v>0</v>
      </c>
      <c r="Z64" s="239">
        <f t="shared" si="13"/>
        <v>0</v>
      </c>
      <c r="AA64" s="124"/>
      <c r="AB64" s="75"/>
    </row>
    <row r="65" spans="2:28" s="76" customFormat="1" ht="24.75" customHeight="1">
      <c r="B65" s="319"/>
      <c r="C65" s="67" t="s">
        <v>96</v>
      </c>
      <c r="D65" s="139">
        <f aca="true" t="shared" si="15" ref="D65:Y65">D66+D67</f>
        <v>0</v>
      </c>
      <c r="E65" s="139">
        <f t="shared" si="15"/>
        <v>0</v>
      </c>
      <c r="F65" s="139">
        <f t="shared" si="15"/>
        <v>0</v>
      </c>
      <c r="G65" s="139">
        <f t="shared" si="15"/>
        <v>0.48</v>
      </c>
      <c r="H65" s="139">
        <f t="shared" si="15"/>
        <v>0</v>
      </c>
      <c r="I65" s="139">
        <f t="shared" si="15"/>
        <v>553.9873211908</v>
      </c>
      <c r="J65" s="139">
        <f t="shared" si="15"/>
        <v>4.2163</v>
      </c>
      <c r="K65" s="139">
        <f t="shared" si="15"/>
        <v>0</v>
      </c>
      <c r="L65" s="139">
        <f t="shared" si="15"/>
        <v>0</v>
      </c>
      <c r="M65" s="139">
        <f t="shared" si="15"/>
        <v>0</v>
      </c>
      <c r="N65" s="139">
        <f t="shared" si="15"/>
        <v>0</v>
      </c>
      <c r="O65" s="139">
        <f t="shared" si="15"/>
        <v>0</v>
      </c>
      <c r="P65" s="139">
        <f t="shared" si="15"/>
        <v>0</v>
      </c>
      <c r="Q65" s="139">
        <f t="shared" si="15"/>
        <v>0</v>
      </c>
      <c r="R65" s="139">
        <f t="shared" si="15"/>
        <v>718.644</v>
      </c>
      <c r="S65" s="139">
        <f t="shared" si="15"/>
        <v>79</v>
      </c>
      <c r="T65" s="139">
        <f t="shared" si="15"/>
        <v>0</v>
      </c>
      <c r="U65" s="139">
        <f t="shared" si="15"/>
        <v>0</v>
      </c>
      <c r="V65" s="139">
        <f t="shared" si="15"/>
        <v>0</v>
      </c>
      <c r="W65" s="139">
        <f t="shared" si="15"/>
        <v>0</v>
      </c>
      <c r="X65" s="139">
        <f t="shared" si="15"/>
        <v>0</v>
      </c>
      <c r="Y65" s="139">
        <f t="shared" si="15"/>
        <v>115</v>
      </c>
      <c r="Z65" s="239">
        <f t="shared" si="13"/>
        <v>1471.3276211908</v>
      </c>
      <c r="AA65" s="125"/>
      <c r="AB65" s="318"/>
    </row>
    <row r="66" spans="2:28" s="323" customFormat="1" ht="16.5" customHeight="1">
      <c r="B66" s="119"/>
      <c r="C66" s="68" t="s">
        <v>144</v>
      </c>
      <c r="D66" s="139">
        <v>0</v>
      </c>
      <c r="E66" s="139">
        <v>0</v>
      </c>
      <c r="F66" s="139">
        <v>0</v>
      </c>
      <c r="G66" s="139">
        <v>0.48</v>
      </c>
      <c r="H66" s="139">
        <v>0</v>
      </c>
      <c r="I66" s="139">
        <v>126.63732119080001</v>
      </c>
      <c r="J66" s="139">
        <v>3.2163</v>
      </c>
      <c r="K66" s="139">
        <v>0</v>
      </c>
      <c r="L66" s="139">
        <v>0</v>
      </c>
      <c r="M66" s="139">
        <v>0</v>
      </c>
      <c r="N66" s="139">
        <v>0</v>
      </c>
      <c r="O66" s="139">
        <v>0</v>
      </c>
      <c r="P66" s="139">
        <v>0</v>
      </c>
      <c r="Q66" s="139">
        <v>0</v>
      </c>
      <c r="R66" s="139">
        <v>718.644</v>
      </c>
      <c r="S66" s="139">
        <v>79</v>
      </c>
      <c r="T66" s="139">
        <v>0</v>
      </c>
      <c r="U66" s="139">
        <v>0</v>
      </c>
      <c r="V66" s="139">
        <v>0</v>
      </c>
      <c r="W66" s="139">
        <v>0</v>
      </c>
      <c r="X66" s="139">
        <v>0</v>
      </c>
      <c r="Y66" s="139">
        <v>76</v>
      </c>
      <c r="Z66" s="239">
        <f t="shared" si="13"/>
        <v>1003.9776211908</v>
      </c>
      <c r="AA66" s="127"/>
      <c r="AB66" s="325"/>
    </row>
    <row r="67" spans="2:28" s="115" customFormat="1" ht="16.5" customHeight="1">
      <c r="B67" s="288"/>
      <c r="C67" s="68" t="s">
        <v>145</v>
      </c>
      <c r="D67" s="139">
        <v>0</v>
      </c>
      <c r="E67" s="139">
        <v>0</v>
      </c>
      <c r="F67" s="139">
        <v>0</v>
      </c>
      <c r="G67" s="139">
        <v>0</v>
      </c>
      <c r="H67" s="139">
        <v>0</v>
      </c>
      <c r="I67" s="139">
        <v>427.35</v>
      </c>
      <c r="J67" s="139">
        <v>1</v>
      </c>
      <c r="K67" s="139">
        <v>0</v>
      </c>
      <c r="L67" s="139">
        <v>0</v>
      </c>
      <c r="M67" s="139">
        <v>0</v>
      </c>
      <c r="N67" s="139">
        <v>0</v>
      </c>
      <c r="O67" s="139">
        <v>0</v>
      </c>
      <c r="P67" s="139">
        <v>0</v>
      </c>
      <c r="Q67" s="139">
        <v>0</v>
      </c>
      <c r="R67" s="139">
        <v>0</v>
      </c>
      <c r="S67" s="139">
        <v>0</v>
      </c>
      <c r="T67" s="139">
        <v>0</v>
      </c>
      <c r="U67" s="139">
        <v>0</v>
      </c>
      <c r="V67" s="139">
        <v>0</v>
      </c>
      <c r="W67" s="139">
        <v>0</v>
      </c>
      <c r="X67" s="139">
        <v>0</v>
      </c>
      <c r="Y67" s="139">
        <v>39</v>
      </c>
      <c r="Z67" s="239">
        <f t="shared" si="13"/>
        <v>467.35</v>
      </c>
      <c r="AA67" s="124"/>
      <c r="AB67" s="75"/>
    </row>
    <row r="68" spans="2:28" s="76" customFormat="1" ht="30" customHeight="1">
      <c r="B68" s="324"/>
      <c r="C68" s="67" t="s">
        <v>138</v>
      </c>
      <c r="D68" s="142">
        <f>+SUM(D65,D56,D53)</f>
        <v>164.071</v>
      </c>
      <c r="E68" s="142">
        <f aca="true" t="shared" si="16" ref="E68:L68">+SUM(E65,E56,E53)</f>
        <v>0</v>
      </c>
      <c r="F68" s="142">
        <f t="shared" si="16"/>
        <v>168.059</v>
      </c>
      <c r="G68" s="142">
        <f t="shared" si="16"/>
        <v>73.549</v>
      </c>
      <c r="H68" s="142">
        <f t="shared" si="16"/>
        <v>0</v>
      </c>
      <c r="I68" s="142">
        <f t="shared" si="16"/>
        <v>21217.68711384813</v>
      </c>
      <c r="J68" s="142">
        <f t="shared" si="16"/>
        <v>371.1163484</v>
      </c>
      <c r="K68" s="369">
        <f t="shared" si="16"/>
        <v>1.03</v>
      </c>
      <c r="L68" s="142">
        <f t="shared" si="16"/>
        <v>0</v>
      </c>
      <c r="M68" s="142">
        <f aca="true" t="shared" si="17" ref="M68:Y68">+SUM(M65,M56,M53)</f>
        <v>124.393</v>
      </c>
      <c r="N68" s="142">
        <f t="shared" si="17"/>
        <v>0</v>
      </c>
      <c r="O68" s="142">
        <f t="shared" si="17"/>
        <v>0</v>
      </c>
      <c r="P68" s="142">
        <f t="shared" si="17"/>
        <v>24.7</v>
      </c>
      <c r="Q68" s="142">
        <f t="shared" si="17"/>
        <v>0</v>
      </c>
      <c r="R68" s="142">
        <f t="shared" si="17"/>
        <v>1463.807432</v>
      </c>
      <c r="S68" s="142">
        <f t="shared" si="17"/>
        <v>453.236</v>
      </c>
      <c r="T68" s="142">
        <f t="shared" si="17"/>
        <v>34</v>
      </c>
      <c r="U68" s="142">
        <f t="shared" si="17"/>
        <v>0</v>
      </c>
      <c r="V68" s="142">
        <f t="shared" si="17"/>
        <v>33.924</v>
      </c>
      <c r="W68" s="142">
        <f t="shared" si="17"/>
        <v>0</v>
      </c>
      <c r="X68" s="142">
        <f t="shared" si="17"/>
        <v>0</v>
      </c>
      <c r="Y68" s="142">
        <f t="shared" si="17"/>
        <v>323.26</v>
      </c>
      <c r="Z68" s="239">
        <f t="shared" si="13"/>
        <v>24452.832894248128</v>
      </c>
      <c r="AA68" s="123"/>
      <c r="AB68" s="318"/>
    </row>
    <row r="69" spans="2:28" s="323" customFormat="1" ht="16.5" customHeight="1">
      <c r="B69" s="119"/>
      <c r="C69" s="120" t="s">
        <v>20</v>
      </c>
      <c r="D69" s="139">
        <v>0</v>
      </c>
      <c r="E69" s="139">
        <v>0</v>
      </c>
      <c r="F69" s="139">
        <v>0</v>
      </c>
      <c r="G69" s="139">
        <v>0</v>
      </c>
      <c r="H69" s="139">
        <v>0</v>
      </c>
      <c r="I69" s="139">
        <v>120</v>
      </c>
      <c r="J69" s="139">
        <v>0</v>
      </c>
      <c r="K69" s="139">
        <v>0</v>
      </c>
      <c r="L69" s="139">
        <v>0</v>
      </c>
      <c r="M69" s="139">
        <v>0</v>
      </c>
      <c r="N69" s="139">
        <v>0</v>
      </c>
      <c r="O69" s="139">
        <v>0</v>
      </c>
      <c r="P69" s="139">
        <v>0</v>
      </c>
      <c r="Q69" s="139">
        <v>0</v>
      </c>
      <c r="R69" s="139">
        <v>0</v>
      </c>
      <c r="S69" s="139">
        <v>0</v>
      </c>
      <c r="T69" s="139">
        <v>0</v>
      </c>
      <c r="U69" s="139">
        <v>0</v>
      </c>
      <c r="V69" s="139">
        <v>0</v>
      </c>
      <c r="W69" s="139">
        <v>0</v>
      </c>
      <c r="X69" s="139">
        <v>0</v>
      </c>
      <c r="Y69" s="139">
        <v>0</v>
      </c>
      <c r="Z69" s="352">
        <f>SUM(D69:Y69)</f>
        <v>120</v>
      </c>
      <c r="AA69" s="126"/>
      <c r="AB69" s="325"/>
    </row>
    <row r="70" spans="2:28" s="323" customFormat="1" ht="16.5" customHeight="1">
      <c r="B70" s="121"/>
      <c r="C70" s="122" t="s">
        <v>21</v>
      </c>
      <c r="D70" s="139">
        <v>0</v>
      </c>
      <c r="E70" s="139">
        <v>0</v>
      </c>
      <c r="F70" s="139">
        <v>0</v>
      </c>
      <c r="G70" s="139">
        <v>0</v>
      </c>
      <c r="H70" s="139">
        <v>0</v>
      </c>
      <c r="I70" s="139">
        <v>0</v>
      </c>
      <c r="J70" s="139">
        <v>0</v>
      </c>
      <c r="K70" s="139">
        <v>0</v>
      </c>
      <c r="L70" s="139">
        <v>0</v>
      </c>
      <c r="M70" s="139">
        <v>0</v>
      </c>
      <c r="N70" s="139">
        <v>0</v>
      </c>
      <c r="O70" s="139">
        <v>0</v>
      </c>
      <c r="P70" s="139">
        <v>0</v>
      </c>
      <c r="Q70" s="139">
        <v>0</v>
      </c>
      <c r="R70" s="139">
        <v>0</v>
      </c>
      <c r="S70" s="139">
        <v>0</v>
      </c>
      <c r="T70" s="139">
        <v>0</v>
      </c>
      <c r="U70" s="139">
        <v>0</v>
      </c>
      <c r="V70" s="139">
        <v>0</v>
      </c>
      <c r="W70" s="139">
        <v>0</v>
      </c>
      <c r="X70" s="139">
        <v>0</v>
      </c>
      <c r="Y70" s="139">
        <v>0</v>
      </c>
      <c r="Z70" s="352">
        <f>SUM(D70:Y70)</f>
        <v>0</v>
      </c>
      <c r="AA70" s="127"/>
      <c r="AB70" s="325"/>
    </row>
    <row r="71" spans="2:28" s="115" customFormat="1" ht="24.75" customHeight="1">
      <c r="B71" s="287"/>
      <c r="C71" s="329" t="s">
        <v>148</v>
      </c>
      <c r="D71" s="139"/>
      <c r="E71" s="139"/>
      <c r="F71" s="139"/>
      <c r="G71" s="139"/>
      <c r="H71" s="139"/>
      <c r="I71" s="139"/>
      <c r="J71" s="139"/>
      <c r="K71" s="139"/>
      <c r="L71" s="139"/>
      <c r="M71" s="139"/>
      <c r="N71" s="139"/>
      <c r="O71" s="139"/>
      <c r="P71" s="139"/>
      <c r="Q71" s="139"/>
      <c r="R71" s="139"/>
      <c r="S71" s="139"/>
      <c r="T71" s="139"/>
      <c r="U71" s="139"/>
      <c r="V71" s="139"/>
      <c r="W71" s="139"/>
      <c r="X71" s="139"/>
      <c r="Y71" s="139"/>
      <c r="Z71" s="317"/>
      <c r="AA71" s="128"/>
      <c r="AB71" s="75"/>
    </row>
    <row r="72" spans="2:28" s="115" customFormat="1" ht="16.5" customHeight="1">
      <c r="B72" s="288"/>
      <c r="C72" s="68" t="s">
        <v>150</v>
      </c>
      <c r="D72" s="139">
        <v>159.511</v>
      </c>
      <c r="E72" s="139">
        <v>0</v>
      </c>
      <c r="F72" s="139">
        <v>166</v>
      </c>
      <c r="G72" s="139">
        <v>3</v>
      </c>
      <c r="H72" s="139">
        <v>0</v>
      </c>
      <c r="I72" s="139">
        <v>13580.797880675313</v>
      </c>
      <c r="J72" s="139">
        <v>219.8597484</v>
      </c>
      <c r="K72" s="368">
        <v>0.515</v>
      </c>
      <c r="L72" s="139">
        <v>0</v>
      </c>
      <c r="M72" s="139">
        <v>105</v>
      </c>
      <c r="N72" s="139">
        <v>0</v>
      </c>
      <c r="O72" s="139">
        <v>0</v>
      </c>
      <c r="P72" s="139">
        <v>18</v>
      </c>
      <c r="Q72" s="139">
        <v>0</v>
      </c>
      <c r="R72" s="139">
        <v>219.523432</v>
      </c>
      <c r="S72" s="139">
        <v>50.7</v>
      </c>
      <c r="T72" s="139">
        <v>20</v>
      </c>
      <c r="U72" s="139">
        <v>0</v>
      </c>
      <c r="V72" s="139">
        <v>6</v>
      </c>
      <c r="W72" s="139">
        <v>0</v>
      </c>
      <c r="X72" s="139">
        <v>0</v>
      </c>
      <c r="Y72" s="139">
        <v>215.364</v>
      </c>
      <c r="Z72" s="239">
        <f>SUM(D72:Y72)</f>
        <v>14764.271061075313</v>
      </c>
      <c r="AA72" s="128"/>
      <c r="AB72" s="75"/>
    </row>
    <row r="73" spans="2:28" s="115" customFormat="1" ht="16.5" customHeight="1">
      <c r="B73" s="288"/>
      <c r="C73" s="68" t="s">
        <v>151</v>
      </c>
      <c r="D73" s="139">
        <v>4.5617</v>
      </c>
      <c r="E73" s="139">
        <v>0</v>
      </c>
      <c r="F73" s="139">
        <v>2.059</v>
      </c>
      <c r="G73" s="139">
        <v>70.549</v>
      </c>
      <c r="H73" s="139">
        <v>0</v>
      </c>
      <c r="I73" s="139">
        <v>7626.869233172816</v>
      </c>
      <c r="J73" s="139">
        <v>151.25660000000002</v>
      </c>
      <c r="K73" s="368">
        <v>0.5152</v>
      </c>
      <c r="L73" s="139">
        <v>0</v>
      </c>
      <c r="M73" s="139">
        <v>19.393</v>
      </c>
      <c r="N73" s="139">
        <v>0</v>
      </c>
      <c r="O73" s="139">
        <v>0</v>
      </c>
      <c r="P73" s="139">
        <v>6.9</v>
      </c>
      <c r="Q73" s="139">
        <v>0</v>
      </c>
      <c r="R73" s="139">
        <v>1244.284</v>
      </c>
      <c r="S73" s="139">
        <v>402.236</v>
      </c>
      <c r="T73" s="139">
        <v>14</v>
      </c>
      <c r="U73" s="139">
        <v>0</v>
      </c>
      <c r="V73" s="139">
        <v>27.924000000000003</v>
      </c>
      <c r="W73" s="139">
        <v>0</v>
      </c>
      <c r="X73" s="139">
        <v>0</v>
      </c>
      <c r="Y73" s="139">
        <v>107.695</v>
      </c>
      <c r="Z73" s="239">
        <f>SUM(D73:Y73)</f>
        <v>9678.242733172818</v>
      </c>
      <c r="AA73" s="128"/>
      <c r="AB73" s="75"/>
    </row>
    <row r="74" spans="2:28" s="115" customFormat="1" ht="16.5" customHeight="1">
      <c r="B74" s="287"/>
      <c r="C74" s="68" t="s">
        <v>152</v>
      </c>
      <c r="D74" s="139">
        <v>0</v>
      </c>
      <c r="E74" s="139">
        <v>0</v>
      </c>
      <c r="F74" s="139">
        <v>0</v>
      </c>
      <c r="G74" s="139">
        <v>0</v>
      </c>
      <c r="H74" s="139">
        <v>0</v>
      </c>
      <c r="I74" s="139">
        <v>10</v>
      </c>
      <c r="J74" s="139">
        <v>0</v>
      </c>
      <c r="K74" s="368">
        <v>0</v>
      </c>
      <c r="L74" s="139">
        <v>0</v>
      </c>
      <c r="M74" s="139">
        <v>0</v>
      </c>
      <c r="N74" s="139">
        <v>0</v>
      </c>
      <c r="O74" s="139">
        <v>0</v>
      </c>
      <c r="P74" s="139">
        <v>0</v>
      </c>
      <c r="Q74" s="139">
        <v>0</v>
      </c>
      <c r="R74" s="139">
        <v>0</v>
      </c>
      <c r="S74" s="139">
        <v>0</v>
      </c>
      <c r="T74" s="139">
        <v>0</v>
      </c>
      <c r="U74" s="139">
        <v>0</v>
      </c>
      <c r="V74" s="139">
        <v>0</v>
      </c>
      <c r="W74" s="139">
        <v>0</v>
      </c>
      <c r="X74" s="139">
        <v>0</v>
      </c>
      <c r="Y74" s="139">
        <v>0</v>
      </c>
      <c r="Z74" s="239">
        <f>SUM(D74:Y74)</f>
        <v>10</v>
      </c>
      <c r="AA74" s="128"/>
      <c r="AB74" s="75"/>
    </row>
    <row r="75" spans="2:28" s="76" customFormat="1" ht="30" customHeight="1">
      <c r="B75" s="286"/>
      <c r="C75" s="71" t="s">
        <v>288</v>
      </c>
      <c r="D75" s="141"/>
      <c r="E75" s="141"/>
      <c r="F75" s="141"/>
      <c r="G75" s="141"/>
      <c r="H75" s="141"/>
      <c r="I75" s="141"/>
      <c r="J75" s="141"/>
      <c r="K75" s="141"/>
      <c r="L75" s="141"/>
      <c r="M75" s="141"/>
      <c r="N75" s="141"/>
      <c r="O75" s="141"/>
      <c r="P75" s="141"/>
      <c r="Q75" s="141"/>
      <c r="R75" s="141"/>
      <c r="S75" s="141"/>
      <c r="T75" s="141"/>
      <c r="U75" s="141"/>
      <c r="V75" s="141"/>
      <c r="W75" s="141"/>
      <c r="X75" s="141"/>
      <c r="Y75" s="141"/>
      <c r="Z75" s="330"/>
      <c r="AA75" s="123"/>
      <c r="AB75" s="318"/>
    </row>
    <row r="76" spans="2:28" s="115" customFormat="1" ht="16.5" customHeight="1">
      <c r="B76" s="287"/>
      <c r="C76" s="63" t="s">
        <v>94</v>
      </c>
      <c r="D76" s="139">
        <f aca="true" t="shared" si="18" ref="D76:Y76">D77+D78</f>
        <v>0</v>
      </c>
      <c r="E76" s="139">
        <f t="shared" si="18"/>
        <v>0</v>
      </c>
      <c r="F76" s="139">
        <f t="shared" si="18"/>
        <v>0</v>
      </c>
      <c r="G76" s="139">
        <f t="shared" si="18"/>
        <v>0</v>
      </c>
      <c r="H76" s="139">
        <f t="shared" si="18"/>
        <v>0</v>
      </c>
      <c r="I76" s="139">
        <f t="shared" si="18"/>
        <v>0</v>
      </c>
      <c r="J76" s="139">
        <f t="shared" si="18"/>
        <v>0</v>
      </c>
      <c r="K76" s="139">
        <f t="shared" si="18"/>
        <v>0</v>
      </c>
      <c r="L76" s="139">
        <f t="shared" si="18"/>
        <v>0</v>
      </c>
      <c r="M76" s="139">
        <f t="shared" si="18"/>
        <v>0</v>
      </c>
      <c r="N76" s="139">
        <f t="shared" si="18"/>
        <v>0</v>
      </c>
      <c r="O76" s="139">
        <f t="shared" si="18"/>
        <v>0</v>
      </c>
      <c r="P76" s="139">
        <f t="shared" si="18"/>
        <v>0</v>
      </c>
      <c r="Q76" s="139">
        <f t="shared" si="18"/>
        <v>0</v>
      </c>
      <c r="R76" s="139">
        <f t="shared" si="18"/>
        <v>0</v>
      </c>
      <c r="S76" s="139">
        <f t="shared" si="18"/>
        <v>0</v>
      </c>
      <c r="T76" s="139">
        <f t="shared" si="18"/>
        <v>0</v>
      </c>
      <c r="U76" s="139">
        <f t="shared" si="18"/>
        <v>0</v>
      </c>
      <c r="V76" s="139">
        <f t="shared" si="18"/>
        <v>0</v>
      </c>
      <c r="W76" s="139">
        <f t="shared" si="18"/>
        <v>0</v>
      </c>
      <c r="X76" s="139">
        <f t="shared" si="18"/>
        <v>0</v>
      </c>
      <c r="Y76" s="139">
        <f t="shared" si="18"/>
        <v>0</v>
      </c>
      <c r="Z76" s="239">
        <f>SUM(D76:Y76)</f>
        <v>0</v>
      </c>
      <c r="AA76" s="124"/>
      <c r="AB76" s="75"/>
    </row>
    <row r="77" spans="2:28" s="115" customFormat="1" ht="16.5" customHeight="1">
      <c r="B77" s="288"/>
      <c r="C77" s="68" t="s">
        <v>144</v>
      </c>
      <c r="D77" s="139">
        <v>0</v>
      </c>
      <c r="E77" s="139">
        <v>0</v>
      </c>
      <c r="F77" s="139">
        <v>0</v>
      </c>
      <c r="G77" s="139">
        <v>0</v>
      </c>
      <c r="H77" s="139">
        <v>0</v>
      </c>
      <c r="I77" s="139">
        <v>0</v>
      </c>
      <c r="J77" s="139">
        <v>0</v>
      </c>
      <c r="K77" s="139">
        <v>0</v>
      </c>
      <c r="L77" s="139">
        <v>0</v>
      </c>
      <c r="M77" s="139">
        <v>0</v>
      </c>
      <c r="N77" s="139">
        <v>0</v>
      </c>
      <c r="O77" s="139">
        <v>0</v>
      </c>
      <c r="P77" s="139">
        <v>0</v>
      </c>
      <c r="Q77" s="139">
        <v>0</v>
      </c>
      <c r="R77" s="139">
        <v>0</v>
      </c>
      <c r="S77" s="139">
        <v>0</v>
      </c>
      <c r="T77" s="139">
        <v>0</v>
      </c>
      <c r="U77" s="139">
        <v>0</v>
      </c>
      <c r="V77" s="139">
        <v>0</v>
      </c>
      <c r="W77" s="139">
        <v>0</v>
      </c>
      <c r="X77" s="139">
        <v>0</v>
      </c>
      <c r="Y77" s="139">
        <v>0</v>
      </c>
      <c r="Z77" s="239">
        <f aca="true" t="shared" si="19" ref="Z77:Z91">SUM(D77:Y77)</f>
        <v>0</v>
      </c>
      <c r="AA77" s="124"/>
      <c r="AB77" s="75"/>
    </row>
    <row r="78" spans="2:28" s="115" customFormat="1" ht="16.5" customHeight="1">
      <c r="B78" s="288"/>
      <c r="C78" s="68" t="s">
        <v>145</v>
      </c>
      <c r="D78" s="139">
        <v>0</v>
      </c>
      <c r="E78" s="139">
        <v>0</v>
      </c>
      <c r="F78" s="139">
        <v>0</v>
      </c>
      <c r="G78" s="139">
        <v>0</v>
      </c>
      <c r="H78" s="139">
        <v>0</v>
      </c>
      <c r="I78" s="139">
        <v>0</v>
      </c>
      <c r="J78" s="139">
        <v>0</v>
      </c>
      <c r="K78" s="139">
        <v>0</v>
      </c>
      <c r="L78" s="139">
        <v>0</v>
      </c>
      <c r="M78" s="139">
        <v>0</v>
      </c>
      <c r="N78" s="139">
        <v>0</v>
      </c>
      <c r="O78" s="139">
        <v>0</v>
      </c>
      <c r="P78" s="139">
        <v>0</v>
      </c>
      <c r="Q78" s="139">
        <v>0</v>
      </c>
      <c r="R78" s="139">
        <v>0</v>
      </c>
      <c r="S78" s="139">
        <v>0</v>
      </c>
      <c r="T78" s="139">
        <v>0</v>
      </c>
      <c r="U78" s="139">
        <v>0</v>
      </c>
      <c r="V78" s="139">
        <v>0</v>
      </c>
      <c r="W78" s="139">
        <v>0</v>
      </c>
      <c r="X78" s="139">
        <v>0</v>
      </c>
      <c r="Y78" s="139">
        <v>0</v>
      </c>
      <c r="Z78" s="239">
        <f t="shared" si="19"/>
        <v>0</v>
      </c>
      <c r="AA78" s="124"/>
      <c r="AB78" s="75"/>
    </row>
    <row r="79" spans="2:28" s="115" customFormat="1" ht="30" customHeight="1">
      <c r="B79" s="287"/>
      <c r="C79" s="63" t="s">
        <v>95</v>
      </c>
      <c r="D79" s="139">
        <f aca="true" t="shared" si="20" ref="D79:Y79">D80+D81</f>
        <v>0</v>
      </c>
      <c r="E79" s="139">
        <f t="shared" si="20"/>
        <v>0</v>
      </c>
      <c r="F79" s="139">
        <f t="shared" si="20"/>
        <v>0</v>
      </c>
      <c r="G79" s="139">
        <f t="shared" si="20"/>
        <v>0</v>
      </c>
      <c r="H79" s="139">
        <f t="shared" si="20"/>
        <v>0</v>
      </c>
      <c r="I79" s="139">
        <f t="shared" si="20"/>
        <v>0</v>
      </c>
      <c r="J79" s="139">
        <f t="shared" si="20"/>
        <v>0</v>
      </c>
      <c r="K79" s="139">
        <f t="shared" si="20"/>
        <v>0</v>
      </c>
      <c r="L79" s="139">
        <f t="shared" si="20"/>
        <v>0</v>
      </c>
      <c r="M79" s="139">
        <f t="shared" si="20"/>
        <v>0</v>
      </c>
      <c r="N79" s="139">
        <f t="shared" si="20"/>
        <v>0</v>
      </c>
      <c r="O79" s="139">
        <f t="shared" si="20"/>
        <v>0</v>
      </c>
      <c r="P79" s="139">
        <f t="shared" si="20"/>
        <v>0</v>
      </c>
      <c r="Q79" s="139">
        <f t="shared" si="20"/>
        <v>0</v>
      </c>
      <c r="R79" s="139">
        <f t="shared" si="20"/>
        <v>0</v>
      </c>
      <c r="S79" s="139">
        <f t="shared" si="20"/>
        <v>0</v>
      </c>
      <c r="T79" s="139">
        <f t="shared" si="20"/>
        <v>0</v>
      </c>
      <c r="U79" s="139">
        <f t="shared" si="20"/>
        <v>0</v>
      </c>
      <c r="V79" s="139">
        <f t="shared" si="20"/>
        <v>0</v>
      </c>
      <c r="W79" s="139">
        <f t="shared" si="20"/>
        <v>0</v>
      </c>
      <c r="X79" s="139">
        <f t="shared" si="20"/>
        <v>0</v>
      </c>
      <c r="Y79" s="139">
        <f t="shared" si="20"/>
        <v>0</v>
      </c>
      <c r="Z79" s="239">
        <f t="shared" si="19"/>
        <v>0</v>
      </c>
      <c r="AA79" s="124"/>
      <c r="AB79" s="75"/>
    </row>
    <row r="80" spans="2:28" s="115" customFormat="1" ht="16.5" customHeight="1">
      <c r="B80" s="287"/>
      <c r="C80" s="68" t="s">
        <v>144</v>
      </c>
      <c r="D80" s="139">
        <v>0</v>
      </c>
      <c r="E80" s="139">
        <v>0</v>
      </c>
      <c r="F80" s="139">
        <v>0</v>
      </c>
      <c r="G80" s="139">
        <v>0</v>
      </c>
      <c r="H80" s="139">
        <v>0</v>
      </c>
      <c r="I80" s="139">
        <v>0</v>
      </c>
      <c r="J80" s="139">
        <v>0</v>
      </c>
      <c r="K80" s="139">
        <v>0</v>
      </c>
      <c r="L80" s="139">
        <v>0</v>
      </c>
      <c r="M80" s="139">
        <v>0</v>
      </c>
      <c r="N80" s="139">
        <v>0</v>
      </c>
      <c r="O80" s="139">
        <v>0</v>
      </c>
      <c r="P80" s="139">
        <v>0</v>
      </c>
      <c r="Q80" s="139">
        <v>0</v>
      </c>
      <c r="R80" s="139">
        <v>0</v>
      </c>
      <c r="S80" s="139">
        <v>0</v>
      </c>
      <c r="T80" s="139">
        <v>0</v>
      </c>
      <c r="U80" s="139">
        <v>0</v>
      </c>
      <c r="V80" s="139">
        <v>0</v>
      </c>
      <c r="W80" s="139">
        <v>0</v>
      </c>
      <c r="X80" s="139">
        <v>0</v>
      </c>
      <c r="Y80" s="139">
        <v>0</v>
      </c>
      <c r="Z80" s="239">
        <f t="shared" si="19"/>
        <v>0</v>
      </c>
      <c r="AA80" s="124"/>
      <c r="AB80" s="75"/>
    </row>
    <row r="81" spans="2:28" s="115" customFormat="1" ht="16.5" customHeight="1">
      <c r="B81" s="287"/>
      <c r="C81" s="68" t="s">
        <v>145</v>
      </c>
      <c r="D81" s="139">
        <v>0</v>
      </c>
      <c r="E81" s="139">
        <v>0</v>
      </c>
      <c r="F81" s="139">
        <v>0</v>
      </c>
      <c r="G81" s="139">
        <v>0</v>
      </c>
      <c r="H81" s="139">
        <v>0</v>
      </c>
      <c r="I81" s="139">
        <v>0</v>
      </c>
      <c r="J81" s="139">
        <v>0</v>
      </c>
      <c r="K81" s="139">
        <v>0</v>
      </c>
      <c r="L81" s="139">
        <v>0</v>
      </c>
      <c r="M81" s="139">
        <v>0</v>
      </c>
      <c r="N81" s="139">
        <v>0</v>
      </c>
      <c r="O81" s="139">
        <v>0</v>
      </c>
      <c r="P81" s="139">
        <v>0</v>
      </c>
      <c r="Q81" s="139">
        <v>0</v>
      </c>
      <c r="R81" s="139">
        <v>0</v>
      </c>
      <c r="S81" s="139">
        <v>0</v>
      </c>
      <c r="T81" s="139">
        <v>0</v>
      </c>
      <c r="U81" s="139">
        <v>0</v>
      </c>
      <c r="V81" s="139">
        <v>0</v>
      </c>
      <c r="W81" s="139">
        <v>0</v>
      </c>
      <c r="X81" s="139">
        <v>0</v>
      </c>
      <c r="Y81" s="139">
        <v>0</v>
      </c>
      <c r="Z81" s="239">
        <f t="shared" si="19"/>
        <v>0</v>
      </c>
      <c r="AA81" s="124"/>
      <c r="AB81" s="75"/>
    </row>
    <row r="82" spans="2:28" s="76" customFormat="1" ht="30" customHeight="1">
      <c r="B82" s="319"/>
      <c r="C82" s="320" t="s">
        <v>272</v>
      </c>
      <c r="D82" s="139">
        <v>0</v>
      </c>
      <c r="E82" s="139">
        <v>0</v>
      </c>
      <c r="F82" s="139">
        <v>0</v>
      </c>
      <c r="G82" s="139">
        <v>0</v>
      </c>
      <c r="H82" s="139">
        <v>0</v>
      </c>
      <c r="I82" s="139">
        <v>0</v>
      </c>
      <c r="J82" s="139">
        <v>0</v>
      </c>
      <c r="K82" s="139">
        <v>0</v>
      </c>
      <c r="L82" s="139">
        <v>0</v>
      </c>
      <c r="M82" s="139">
        <v>0</v>
      </c>
      <c r="N82" s="139">
        <v>0</v>
      </c>
      <c r="O82" s="139">
        <v>0</v>
      </c>
      <c r="P82" s="139">
        <v>0</v>
      </c>
      <c r="Q82" s="139">
        <v>0</v>
      </c>
      <c r="R82" s="139">
        <v>0</v>
      </c>
      <c r="S82" s="139">
        <v>0</v>
      </c>
      <c r="T82" s="139">
        <v>0</v>
      </c>
      <c r="U82" s="139">
        <v>0</v>
      </c>
      <c r="V82" s="139">
        <v>0</v>
      </c>
      <c r="W82" s="139">
        <v>0</v>
      </c>
      <c r="X82" s="139">
        <v>0</v>
      </c>
      <c r="Y82" s="139">
        <v>0</v>
      </c>
      <c r="Z82" s="239">
        <f t="shared" si="19"/>
        <v>0</v>
      </c>
      <c r="AA82" s="125"/>
      <c r="AB82" s="318"/>
    </row>
    <row r="83" spans="2:28" s="115" customFormat="1" ht="16.5" customHeight="1">
      <c r="B83" s="288"/>
      <c r="C83" s="68" t="s">
        <v>156</v>
      </c>
      <c r="D83" s="139">
        <v>0</v>
      </c>
      <c r="E83" s="139">
        <v>0</v>
      </c>
      <c r="F83" s="139">
        <v>0</v>
      </c>
      <c r="G83" s="139">
        <v>0</v>
      </c>
      <c r="H83" s="139">
        <v>0</v>
      </c>
      <c r="I83" s="139">
        <v>0</v>
      </c>
      <c r="J83" s="139">
        <v>0</v>
      </c>
      <c r="K83" s="139">
        <v>0</v>
      </c>
      <c r="L83" s="139">
        <v>0</v>
      </c>
      <c r="M83" s="139">
        <v>0</v>
      </c>
      <c r="N83" s="139">
        <v>0</v>
      </c>
      <c r="O83" s="139">
        <v>0</v>
      </c>
      <c r="P83" s="139">
        <v>0</v>
      </c>
      <c r="Q83" s="139">
        <v>0</v>
      </c>
      <c r="R83" s="139">
        <v>0</v>
      </c>
      <c r="S83" s="139">
        <v>0</v>
      </c>
      <c r="T83" s="139">
        <v>0</v>
      </c>
      <c r="U83" s="139">
        <v>0</v>
      </c>
      <c r="V83" s="139">
        <v>0</v>
      </c>
      <c r="W83" s="139">
        <v>0</v>
      </c>
      <c r="X83" s="139">
        <v>0</v>
      </c>
      <c r="Y83" s="139">
        <v>0</v>
      </c>
      <c r="Z83" s="239">
        <f t="shared" si="19"/>
        <v>0</v>
      </c>
      <c r="AA83" s="124"/>
      <c r="AB83" s="75"/>
    </row>
    <row r="84" spans="2:28" s="115" customFormat="1" ht="16.5" customHeight="1">
      <c r="B84" s="288"/>
      <c r="C84" s="68" t="s">
        <v>61</v>
      </c>
      <c r="D84" s="139">
        <v>0</v>
      </c>
      <c r="E84" s="139">
        <v>0</v>
      </c>
      <c r="F84" s="139">
        <v>0</v>
      </c>
      <c r="G84" s="139">
        <v>0</v>
      </c>
      <c r="H84" s="139">
        <v>0</v>
      </c>
      <c r="I84" s="139">
        <v>0</v>
      </c>
      <c r="J84" s="139">
        <v>0</v>
      </c>
      <c r="K84" s="139">
        <v>0</v>
      </c>
      <c r="L84" s="139">
        <v>0</v>
      </c>
      <c r="M84" s="139">
        <v>0</v>
      </c>
      <c r="N84" s="139">
        <v>0</v>
      </c>
      <c r="O84" s="139">
        <v>0</v>
      </c>
      <c r="P84" s="139">
        <v>0</v>
      </c>
      <c r="Q84" s="139">
        <v>0</v>
      </c>
      <c r="R84" s="139">
        <v>0</v>
      </c>
      <c r="S84" s="139">
        <v>0</v>
      </c>
      <c r="T84" s="139">
        <v>0</v>
      </c>
      <c r="U84" s="139">
        <v>0</v>
      </c>
      <c r="V84" s="139">
        <v>0</v>
      </c>
      <c r="W84" s="139">
        <v>0</v>
      </c>
      <c r="X84" s="139">
        <v>0</v>
      </c>
      <c r="Y84" s="139">
        <v>0</v>
      </c>
      <c r="Z84" s="239">
        <f t="shared" si="19"/>
        <v>0</v>
      </c>
      <c r="AA84" s="124"/>
      <c r="AB84" s="75"/>
    </row>
    <row r="85" spans="2:28" s="115" customFormat="1" ht="16.5" customHeight="1">
      <c r="B85" s="288"/>
      <c r="C85" s="68" t="s">
        <v>273</v>
      </c>
      <c r="D85" s="139">
        <v>0</v>
      </c>
      <c r="E85" s="139">
        <v>0</v>
      </c>
      <c r="F85" s="139">
        <v>0</v>
      </c>
      <c r="G85" s="139">
        <v>0</v>
      </c>
      <c r="H85" s="139">
        <v>0</v>
      </c>
      <c r="I85" s="139">
        <v>0</v>
      </c>
      <c r="J85" s="139">
        <v>0</v>
      </c>
      <c r="K85" s="139">
        <v>0</v>
      </c>
      <c r="L85" s="139">
        <v>0</v>
      </c>
      <c r="M85" s="139">
        <v>0</v>
      </c>
      <c r="N85" s="139">
        <v>0</v>
      </c>
      <c r="O85" s="139">
        <v>0</v>
      </c>
      <c r="P85" s="139">
        <v>0</v>
      </c>
      <c r="Q85" s="139">
        <v>0</v>
      </c>
      <c r="R85" s="139">
        <v>0</v>
      </c>
      <c r="S85" s="139">
        <v>0</v>
      </c>
      <c r="T85" s="139">
        <v>0</v>
      </c>
      <c r="U85" s="139">
        <v>0</v>
      </c>
      <c r="V85" s="139">
        <v>0</v>
      </c>
      <c r="W85" s="139">
        <v>0</v>
      </c>
      <c r="X85" s="139">
        <v>0</v>
      </c>
      <c r="Y85" s="139">
        <v>0</v>
      </c>
      <c r="Z85" s="239">
        <f t="shared" si="19"/>
        <v>0</v>
      </c>
      <c r="AA85" s="124"/>
      <c r="AB85" s="75"/>
    </row>
    <row r="86" spans="2:28" s="115" customFormat="1" ht="16.5" customHeight="1">
      <c r="B86" s="288"/>
      <c r="C86" s="321" t="s">
        <v>135</v>
      </c>
      <c r="D86" s="139">
        <v>0</v>
      </c>
      <c r="E86" s="139">
        <v>0</v>
      </c>
      <c r="F86" s="139">
        <v>0</v>
      </c>
      <c r="G86" s="139">
        <v>0</v>
      </c>
      <c r="H86" s="139">
        <v>0</v>
      </c>
      <c r="I86" s="139">
        <v>0</v>
      </c>
      <c r="J86" s="139">
        <v>0</v>
      </c>
      <c r="K86" s="139">
        <v>0</v>
      </c>
      <c r="L86" s="139">
        <v>0</v>
      </c>
      <c r="M86" s="139">
        <v>0</v>
      </c>
      <c r="N86" s="139">
        <v>0</v>
      </c>
      <c r="O86" s="139">
        <v>0</v>
      </c>
      <c r="P86" s="139">
        <v>0</v>
      </c>
      <c r="Q86" s="139">
        <v>0</v>
      </c>
      <c r="R86" s="139">
        <v>0</v>
      </c>
      <c r="S86" s="139">
        <v>0</v>
      </c>
      <c r="T86" s="139">
        <v>0</v>
      </c>
      <c r="U86" s="139">
        <v>0</v>
      </c>
      <c r="V86" s="139">
        <v>0</v>
      </c>
      <c r="W86" s="139">
        <v>0</v>
      </c>
      <c r="X86" s="139">
        <v>0</v>
      </c>
      <c r="Y86" s="139">
        <v>0</v>
      </c>
      <c r="Z86" s="239">
        <f t="shared" si="19"/>
        <v>0</v>
      </c>
      <c r="AA86" s="124"/>
      <c r="AB86" s="75"/>
    </row>
    <row r="87" spans="2:28" s="115" customFormat="1" ht="16.5" customHeight="1">
      <c r="B87" s="288"/>
      <c r="C87" s="322" t="s">
        <v>8</v>
      </c>
      <c r="D87" s="139">
        <v>0</v>
      </c>
      <c r="E87" s="139">
        <v>0</v>
      </c>
      <c r="F87" s="139">
        <v>0</v>
      </c>
      <c r="G87" s="139">
        <v>0</v>
      </c>
      <c r="H87" s="139">
        <v>0</v>
      </c>
      <c r="I87" s="139">
        <v>0</v>
      </c>
      <c r="J87" s="139">
        <v>0</v>
      </c>
      <c r="K87" s="139">
        <v>0</v>
      </c>
      <c r="L87" s="139">
        <v>0</v>
      </c>
      <c r="M87" s="139">
        <v>0</v>
      </c>
      <c r="N87" s="139">
        <v>0</v>
      </c>
      <c r="O87" s="139">
        <v>0</v>
      </c>
      <c r="P87" s="139">
        <v>0</v>
      </c>
      <c r="Q87" s="139">
        <v>0</v>
      </c>
      <c r="R87" s="139">
        <v>0</v>
      </c>
      <c r="S87" s="139">
        <v>0</v>
      </c>
      <c r="T87" s="139">
        <v>0</v>
      </c>
      <c r="U87" s="139">
        <v>0</v>
      </c>
      <c r="V87" s="139">
        <v>0</v>
      </c>
      <c r="W87" s="139">
        <v>0</v>
      </c>
      <c r="X87" s="139">
        <v>0</v>
      </c>
      <c r="Y87" s="139">
        <v>0</v>
      </c>
      <c r="Z87" s="239">
        <f t="shared" si="19"/>
        <v>0</v>
      </c>
      <c r="AA87" s="124"/>
      <c r="AB87" s="75"/>
    </row>
    <row r="88" spans="2:28" s="76" customFormat="1" ht="24.75" customHeight="1">
      <c r="B88" s="319"/>
      <c r="C88" s="67" t="s">
        <v>96</v>
      </c>
      <c r="D88" s="139">
        <f aca="true" t="shared" si="21" ref="D88:Y88">D89+D90</f>
        <v>0</v>
      </c>
      <c r="E88" s="139">
        <f t="shared" si="21"/>
        <v>0</v>
      </c>
      <c r="F88" s="139">
        <f t="shared" si="21"/>
        <v>0</v>
      </c>
      <c r="G88" s="139">
        <f t="shared" si="21"/>
        <v>0</v>
      </c>
      <c r="H88" s="139">
        <f t="shared" si="21"/>
        <v>0</v>
      </c>
      <c r="I88" s="139">
        <f t="shared" si="21"/>
        <v>0</v>
      </c>
      <c r="J88" s="139">
        <f t="shared" si="21"/>
        <v>0</v>
      </c>
      <c r="K88" s="139">
        <f t="shared" si="21"/>
        <v>0</v>
      </c>
      <c r="L88" s="139">
        <f t="shared" si="21"/>
        <v>0</v>
      </c>
      <c r="M88" s="139">
        <f t="shared" si="21"/>
        <v>0</v>
      </c>
      <c r="N88" s="139">
        <f t="shared" si="21"/>
        <v>0</v>
      </c>
      <c r="O88" s="139">
        <f t="shared" si="21"/>
        <v>0</v>
      </c>
      <c r="P88" s="139">
        <f t="shared" si="21"/>
        <v>0</v>
      </c>
      <c r="Q88" s="139">
        <f t="shared" si="21"/>
        <v>0</v>
      </c>
      <c r="R88" s="139">
        <f t="shared" si="21"/>
        <v>0</v>
      </c>
      <c r="S88" s="139">
        <f t="shared" si="21"/>
        <v>0</v>
      </c>
      <c r="T88" s="139">
        <f t="shared" si="21"/>
        <v>0</v>
      </c>
      <c r="U88" s="139">
        <f t="shared" si="21"/>
        <v>0</v>
      </c>
      <c r="V88" s="139">
        <f t="shared" si="21"/>
        <v>0</v>
      </c>
      <c r="W88" s="139">
        <f t="shared" si="21"/>
        <v>0</v>
      </c>
      <c r="X88" s="139">
        <f t="shared" si="21"/>
        <v>0</v>
      </c>
      <c r="Y88" s="139">
        <f t="shared" si="21"/>
        <v>0</v>
      </c>
      <c r="Z88" s="239">
        <f t="shared" si="19"/>
        <v>0</v>
      </c>
      <c r="AA88" s="125"/>
      <c r="AB88" s="318"/>
    </row>
    <row r="89" spans="2:28" s="323" customFormat="1" ht="16.5" customHeight="1">
      <c r="B89" s="119"/>
      <c r="C89" s="68" t="s">
        <v>144</v>
      </c>
      <c r="D89" s="139">
        <v>0</v>
      </c>
      <c r="E89" s="139">
        <v>0</v>
      </c>
      <c r="F89" s="139">
        <v>0</v>
      </c>
      <c r="G89" s="139">
        <v>0</v>
      </c>
      <c r="H89" s="139">
        <v>0</v>
      </c>
      <c r="I89" s="139">
        <v>0</v>
      </c>
      <c r="J89" s="139">
        <v>0</v>
      </c>
      <c r="K89" s="139">
        <v>0</v>
      </c>
      <c r="L89" s="139">
        <v>0</v>
      </c>
      <c r="M89" s="139">
        <v>0</v>
      </c>
      <c r="N89" s="139">
        <v>0</v>
      </c>
      <c r="O89" s="139">
        <v>0</v>
      </c>
      <c r="P89" s="139">
        <v>0</v>
      </c>
      <c r="Q89" s="139">
        <v>0</v>
      </c>
      <c r="R89" s="139">
        <v>0</v>
      </c>
      <c r="S89" s="139">
        <v>0</v>
      </c>
      <c r="T89" s="139">
        <v>0</v>
      </c>
      <c r="U89" s="139">
        <v>0</v>
      </c>
      <c r="V89" s="139">
        <v>0</v>
      </c>
      <c r="W89" s="139">
        <v>0</v>
      </c>
      <c r="X89" s="139">
        <v>0</v>
      </c>
      <c r="Y89" s="139">
        <v>0</v>
      </c>
      <c r="Z89" s="239">
        <f t="shared" si="19"/>
        <v>0</v>
      </c>
      <c r="AA89" s="127"/>
      <c r="AB89" s="325"/>
    </row>
    <row r="90" spans="2:28" s="115" customFormat="1" ht="16.5" customHeight="1">
      <c r="B90" s="288"/>
      <c r="C90" s="68" t="s">
        <v>145</v>
      </c>
      <c r="D90" s="139">
        <v>0</v>
      </c>
      <c r="E90" s="139">
        <v>0</v>
      </c>
      <c r="F90" s="139">
        <v>0</v>
      </c>
      <c r="G90" s="139">
        <v>0</v>
      </c>
      <c r="H90" s="139">
        <v>0</v>
      </c>
      <c r="I90" s="139">
        <v>0</v>
      </c>
      <c r="J90" s="139">
        <v>0</v>
      </c>
      <c r="K90" s="139">
        <v>0</v>
      </c>
      <c r="L90" s="139">
        <v>0</v>
      </c>
      <c r="M90" s="139">
        <v>0</v>
      </c>
      <c r="N90" s="139">
        <v>0</v>
      </c>
      <c r="O90" s="139">
        <v>0</v>
      </c>
      <c r="P90" s="139">
        <v>0</v>
      </c>
      <c r="Q90" s="139">
        <v>0</v>
      </c>
      <c r="R90" s="139">
        <v>0</v>
      </c>
      <c r="S90" s="139">
        <v>0</v>
      </c>
      <c r="T90" s="139">
        <v>0</v>
      </c>
      <c r="U90" s="139">
        <v>0</v>
      </c>
      <c r="V90" s="139">
        <v>0</v>
      </c>
      <c r="W90" s="139">
        <v>0</v>
      </c>
      <c r="X90" s="139">
        <v>0</v>
      </c>
      <c r="Y90" s="139">
        <v>0</v>
      </c>
      <c r="Z90" s="239">
        <f t="shared" si="19"/>
        <v>0</v>
      </c>
      <c r="AA90" s="124"/>
      <c r="AB90" s="75"/>
    </row>
    <row r="91" spans="2:28" s="76" customFormat="1" ht="30" customHeight="1">
      <c r="B91" s="324"/>
      <c r="C91" s="67" t="s">
        <v>129</v>
      </c>
      <c r="D91" s="142">
        <f>+SUM(D88,D79,D76)</f>
        <v>0</v>
      </c>
      <c r="E91" s="142">
        <f aca="true" t="shared" si="22" ref="E91:L91">+SUM(E88,E79,E76)</f>
        <v>0</v>
      </c>
      <c r="F91" s="142">
        <f t="shared" si="22"/>
        <v>0</v>
      </c>
      <c r="G91" s="142">
        <f t="shared" si="22"/>
        <v>0</v>
      </c>
      <c r="H91" s="142">
        <f t="shared" si="22"/>
        <v>0</v>
      </c>
      <c r="I91" s="142">
        <f t="shared" si="22"/>
        <v>0</v>
      </c>
      <c r="J91" s="142">
        <f t="shared" si="22"/>
        <v>0</v>
      </c>
      <c r="K91" s="142">
        <f t="shared" si="22"/>
        <v>0</v>
      </c>
      <c r="L91" s="142">
        <f t="shared" si="22"/>
        <v>0</v>
      </c>
      <c r="M91" s="142">
        <f aca="true" t="shared" si="23" ref="M91:Y91">+SUM(M88,M79,M76)</f>
        <v>0</v>
      </c>
      <c r="N91" s="142">
        <f t="shared" si="23"/>
        <v>0</v>
      </c>
      <c r="O91" s="142">
        <f t="shared" si="23"/>
        <v>0</v>
      </c>
      <c r="P91" s="142">
        <f t="shared" si="23"/>
        <v>0</v>
      </c>
      <c r="Q91" s="142">
        <f t="shared" si="23"/>
        <v>0</v>
      </c>
      <c r="R91" s="142">
        <f t="shared" si="23"/>
        <v>0</v>
      </c>
      <c r="S91" s="142">
        <f t="shared" si="23"/>
        <v>0</v>
      </c>
      <c r="T91" s="142">
        <f t="shared" si="23"/>
        <v>0</v>
      </c>
      <c r="U91" s="142">
        <f t="shared" si="23"/>
        <v>0</v>
      </c>
      <c r="V91" s="142">
        <f t="shared" si="23"/>
        <v>0</v>
      </c>
      <c r="W91" s="142">
        <f t="shared" si="23"/>
        <v>0</v>
      </c>
      <c r="X91" s="142">
        <f t="shared" si="23"/>
        <v>0</v>
      </c>
      <c r="Y91" s="142">
        <f t="shared" si="23"/>
        <v>0</v>
      </c>
      <c r="Z91" s="239">
        <f t="shared" si="19"/>
        <v>0</v>
      </c>
      <c r="AA91" s="123"/>
      <c r="AB91" s="318"/>
    </row>
    <row r="92" spans="2:28" s="323" customFormat="1" ht="16.5" customHeight="1">
      <c r="B92" s="119"/>
      <c r="C92" s="120" t="s">
        <v>20</v>
      </c>
      <c r="D92" s="139">
        <v>0</v>
      </c>
      <c r="E92" s="139">
        <v>0</v>
      </c>
      <c r="F92" s="139">
        <v>0</v>
      </c>
      <c r="G92" s="139">
        <v>0</v>
      </c>
      <c r="H92" s="139">
        <v>0</v>
      </c>
      <c r="I92" s="139">
        <v>0</v>
      </c>
      <c r="J92" s="139">
        <v>0</v>
      </c>
      <c r="K92" s="139">
        <v>0</v>
      </c>
      <c r="L92" s="139">
        <v>0</v>
      </c>
      <c r="M92" s="139">
        <v>0</v>
      </c>
      <c r="N92" s="139">
        <v>0</v>
      </c>
      <c r="O92" s="139">
        <v>0</v>
      </c>
      <c r="P92" s="139">
        <v>0</v>
      </c>
      <c r="Q92" s="139">
        <v>0</v>
      </c>
      <c r="R92" s="139">
        <v>0</v>
      </c>
      <c r="S92" s="139">
        <v>0</v>
      </c>
      <c r="T92" s="139">
        <v>0</v>
      </c>
      <c r="U92" s="139">
        <v>0</v>
      </c>
      <c r="V92" s="139">
        <v>0</v>
      </c>
      <c r="W92" s="139">
        <v>0</v>
      </c>
      <c r="X92" s="139">
        <v>0</v>
      </c>
      <c r="Y92" s="139">
        <v>0</v>
      </c>
      <c r="Z92" s="352">
        <f>SUM(D92:Y92)</f>
        <v>0</v>
      </c>
      <c r="AA92" s="126"/>
      <c r="AB92" s="325"/>
    </row>
    <row r="93" spans="2:28" s="323" customFormat="1" ht="16.5" customHeight="1">
      <c r="B93" s="121"/>
      <c r="C93" s="122" t="s">
        <v>21</v>
      </c>
      <c r="D93" s="139">
        <v>0</v>
      </c>
      <c r="E93" s="139">
        <v>0</v>
      </c>
      <c r="F93" s="139">
        <v>0</v>
      </c>
      <c r="G93" s="139">
        <v>0</v>
      </c>
      <c r="H93" s="139">
        <v>0</v>
      </c>
      <c r="I93" s="139">
        <v>0</v>
      </c>
      <c r="J93" s="139">
        <v>0</v>
      </c>
      <c r="K93" s="139">
        <v>0</v>
      </c>
      <c r="L93" s="139">
        <v>0</v>
      </c>
      <c r="M93" s="139">
        <v>0</v>
      </c>
      <c r="N93" s="139">
        <v>0</v>
      </c>
      <c r="O93" s="139">
        <v>0</v>
      </c>
      <c r="P93" s="139">
        <v>0</v>
      </c>
      <c r="Q93" s="139">
        <v>0</v>
      </c>
      <c r="R93" s="139">
        <v>0</v>
      </c>
      <c r="S93" s="139">
        <v>0</v>
      </c>
      <c r="T93" s="139">
        <v>0</v>
      </c>
      <c r="U93" s="139">
        <v>0</v>
      </c>
      <c r="V93" s="139">
        <v>0</v>
      </c>
      <c r="W93" s="139">
        <v>0</v>
      </c>
      <c r="X93" s="139">
        <v>0</v>
      </c>
      <c r="Y93" s="139">
        <v>0</v>
      </c>
      <c r="Z93" s="352">
        <f>SUM(D93:Y93)</f>
        <v>0</v>
      </c>
      <c r="AA93" s="127"/>
      <c r="AB93" s="325"/>
    </row>
    <row r="94" spans="2:28" s="76" customFormat="1" ht="24.75" customHeight="1">
      <c r="B94" s="286"/>
      <c r="C94" s="71" t="s">
        <v>289</v>
      </c>
      <c r="D94" s="141"/>
      <c r="E94" s="141"/>
      <c r="F94" s="141"/>
      <c r="G94" s="141"/>
      <c r="H94" s="141"/>
      <c r="I94" s="141"/>
      <c r="J94" s="141"/>
      <c r="K94" s="141"/>
      <c r="L94" s="141"/>
      <c r="M94" s="141"/>
      <c r="N94" s="141"/>
      <c r="O94" s="141"/>
      <c r="P94" s="141"/>
      <c r="Q94" s="141"/>
      <c r="R94" s="141"/>
      <c r="S94" s="141"/>
      <c r="T94" s="141"/>
      <c r="U94" s="141"/>
      <c r="V94" s="141"/>
      <c r="W94" s="141"/>
      <c r="X94" s="141"/>
      <c r="Y94" s="141"/>
      <c r="Z94" s="330"/>
      <c r="AA94" s="123"/>
      <c r="AB94" s="318"/>
    </row>
    <row r="95" spans="2:28" s="76" customFormat="1" ht="30" customHeight="1">
      <c r="B95" s="286"/>
      <c r="C95" s="71" t="s">
        <v>101</v>
      </c>
      <c r="D95" s="141"/>
      <c r="E95" s="141"/>
      <c r="F95" s="141"/>
      <c r="G95" s="141"/>
      <c r="H95" s="141"/>
      <c r="I95" s="141"/>
      <c r="J95" s="141"/>
      <c r="K95" s="141"/>
      <c r="L95" s="141"/>
      <c r="M95" s="141"/>
      <c r="N95" s="141"/>
      <c r="O95" s="141"/>
      <c r="P95" s="141"/>
      <c r="Q95" s="141"/>
      <c r="R95" s="141"/>
      <c r="S95" s="141"/>
      <c r="T95" s="141"/>
      <c r="U95" s="141"/>
      <c r="V95" s="141"/>
      <c r="W95" s="141"/>
      <c r="X95" s="141"/>
      <c r="Y95" s="141"/>
      <c r="Z95" s="330"/>
      <c r="AA95" s="123"/>
      <c r="AB95" s="318"/>
    </row>
    <row r="96" spans="2:28" s="115" customFormat="1" ht="16.5" customHeight="1">
      <c r="B96" s="287"/>
      <c r="C96" s="63" t="s">
        <v>94</v>
      </c>
      <c r="D96" s="139">
        <f aca="true" t="shared" si="24" ref="D96:Y96">D97+D98</f>
        <v>0</v>
      </c>
      <c r="E96" s="139">
        <f t="shared" si="24"/>
        <v>0</v>
      </c>
      <c r="F96" s="139">
        <f t="shared" si="24"/>
        <v>0</v>
      </c>
      <c r="G96" s="139">
        <f t="shared" si="24"/>
        <v>0</v>
      </c>
      <c r="H96" s="139">
        <f t="shared" si="24"/>
        <v>0</v>
      </c>
      <c r="I96" s="139">
        <f t="shared" si="24"/>
        <v>235.83960340546292</v>
      </c>
      <c r="J96" s="139">
        <f t="shared" si="24"/>
        <v>29</v>
      </c>
      <c r="K96" s="139">
        <f t="shared" si="24"/>
        <v>0</v>
      </c>
      <c r="L96" s="139">
        <f t="shared" si="24"/>
        <v>0</v>
      </c>
      <c r="M96" s="139">
        <f t="shared" si="24"/>
        <v>1</v>
      </c>
      <c r="N96" s="139">
        <f t="shared" si="24"/>
        <v>0</v>
      </c>
      <c r="O96" s="139">
        <f t="shared" si="24"/>
        <v>0</v>
      </c>
      <c r="P96" s="139">
        <f t="shared" si="24"/>
        <v>0</v>
      </c>
      <c r="Q96" s="139">
        <f t="shared" si="24"/>
        <v>0</v>
      </c>
      <c r="R96" s="139">
        <f t="shared" si="24"/>
        <v>0</v>
      </c>
      <c r="S96" s="139">
        <f t="shared" si="24"/>
        <v>0</v>
      </c>
      <c r="T96" s="139">
        <f t="shared" si="24"/>
        <v>0</v>
      </c>
      <c r="U96" s="139">
        <f t="shared" si="24"/>
        <v>0</v>
      </c>
      <c r="V96" s="139">
        <f t="shared" si="24"/>
        <v>0</v>
      </c>
      <c r="W96" s="139">
        <f t="shared" si="24"/>
        <v>0</v>
      </c>
      <c r="X96" s="139">
        <f t="shared" si="24"/>
        <v>0</v>
      </c>
      <c r="Y96" s="139">
        <f t="shared" si="24"/>
        <v>0</v>
      </c>
      <c r="Z96" s="239">
        <f>SUM(D96:Y96)</f>
        <v>265.8396034054629</v>
      </c>
      <c r="AA96" s="124"/>
      <c r="AB96" s="75"/>
    </row>
    <row r="97" spans="2:28" s="115" customFormat="1" ht="16.5" customHeight="1">
      <c r="B97" s="288"/>
      <c r="C97" s="68" t="s">
        <v>144</v>
      </c>
      <c r="D97" s="139">
        <v>0</v>
      </c>
      <c r="E97" s="139">
        <v>0</v>
      </c>
      <c r="F97" s="139">
        <v>0</v>
      </c>
      <c r="G97" s="139">
        <v>0</v>
      </c>
      <c r="H97" s="139">
        <v>0</v>
      </c>
      <c r="I97" s="139">
        <v>0</v>
      </c>
      <c r="J97" s="139">
        <v>0</v>
      </c>
      <c r="K97" s="139">
        <v>0</v>
      </c>
      <c r="L97" s="139">
        <v>0</v>
      </c>
      <c r="M97" s="139">
        <v>0</v>
      </c>
      <c r="N97" s="139">
        <v>0</v>
      </c>
      <c r="O97" s="139">
        <v>0</v>
      </c>
      <c r="P97" s="139">
        <v>0</v>
      </c>
      <c r="Q97" s="139">
        <v>0</v>
      </c>
      <c r="R97" s="139">
        <v>0</v>
      </c>
      <c r="S97" s="139">
        <v>0</v>
      </c>
      <c r="T97" s="139">
        <v>0</v>
      </c>
      <c r="U97" s="139">
        <v>0</v>
      </c>
      <c r="V97" s="139">
        <v>0</v>
      </c>
      <c r="W97" s="139">
        <v>0</v>
      </c>
      <c r="X97" s="139">
        <v>0</v>
      </c>
      <c r="Y97" s="139">
        <v>0</v>
      </c>
      <c r="Z97" s="239">
        <f aca="true" t="shared" si="25" ref="Z97:Z111">SUM(D97:Y97)</f>
        <v>0</v>
      </c>
      <c r="AA97" s="124"/>
      <c r="AB97" s="75"/>
    </row>
    <row r="98" spans="2:28" s="115" customFormat="1" ht="16.5" customHeight="1">
      <c r="B98" s="288"/>
      <c r="C98" s="68" t="s">
        <v>145</v>
      </c>
      <c r="D98" s="139">
        <v>0</v>
      </c>
      <c r="E98" s="139">
        <v>0</v>
      </c>
      <c r="F98" s="139">
        <v>0</v>
      </c>
      <c r="G98" s="139">
        <v>0</v>
      </c>
      <c r="H98" s="139">
        <v>0</v>
      </c>
      <c r="I98" s="139">
        <v>235.83960340546292</v>
      </c>
      <c r="J98" s="139">
        <v>29</v>
      </c>
      <c r="K98" s="139">
        <v>0</v>
      </c>
      <c r="L98" s="139">
        <v>0</v>
      </c>
      <c r="M98" s="139">
        <v>1</v>
      </c>
      <c r="N98" s="139">
        <v>0</v>
      </c>
      <c r="O98" s="139">
        <v>0</v>
      </c>
      <c r="P98" s="139">
        <v>0</v>
      </c>
      <c r="Q98" s="139">
        <v>0</v>
      </c>
      <c r="R98" s="139">
        <v>0</v>
      </c>
      <c r="S98" s="139">
        <v>0</v>
      </c>
      <c r="T98" s="139">
        <v>0</v>
      </c>
      <c r="U98" s="139">
        <v>0</v>
      </c>
      <c r="V98" s="139">
        <v>0</v>
      </c>
      <c r="W98" s="139">
        <v>0</v>
      </c>
      <c r="X98" s="139">
        <v>0</v>
      </c>
      <c r="Y98" s="139">
        <v>0</v>
      </c>
      <c r="Z98" s="239">
        <f t="shared" si="25"/>
        <v>265.8396034054629</v>
      </c>
      <c r="AA98" s="124"/>
      <c r="AB98" s="75"/>
    </row>
    <row r="99" spans="2:28" s="115" customFormat="1" ht="30" customHeight="1">
      <c r="B99" s="287"/>
      <c r="C99" s="63" t="s">
        <v>95</v>
      </c>
      <c r="D99" s="139">
        <f aca="true" t="shared" si="26" ref="D99:Y99">D100+D101</f>
        <v>0</v>
      </c>
      <c r="E99" s="139">
        <f t="shared" si="26"/>
        <v>0</v>
      </c>
      <c r="F99" s="139">
        <f t="shared" si="26"/>
        <v>0</v>
      </c>
      <c r="G99" s="139">
        <f t="shared" si="26"/>
        <v>0</v>
      </c>
      <c r="H99" s="139">
        <f t="shared" si="26"/>
        <v>0</v>
      </c>
      <c r="I99" s="139">
        <f t="shared" si="26"/>
        <v>0</v>
      </c>
      <c r="J99" s="139">
        <f t="shared" si="26"/>
        <v>0</v>
      </c>
      <c r="K99" s="139">
        <f t="shared" si="26"/>
        <v>0</v>
      </c>
      <c r="L99" s="139">
        <f t="shared" si="26"/>
        <v>0</v>
      </c>
      <c r="M99" s="139">
        <f t="shared" si="26"/>
        <v>0</v>
      </c>
      <c r="N99" s="139">
        <f t="shared" si="26"/>
        <v>0</v>
      </c>
      <c r="O99" s="139">
        <f t="shared" si="26"/>
        <v>0</v>
      </c>
      <c r="P99" s="139">
        <f t="shared" si="26"/>
        <v>0</v>
      </c>
      <c r="Q99" s="139">
        <f t="shared" si="26"/>
        <v>0</v>
      </c>
      <c r="R99" s="139">
        <f t="shared" si="26"/>
        <v>0</v>
      </c>
      <c r="S99" s="139">
        <f t="shared" si="26"/>
        <v>0</v>
      </c>
      <c r="T99" s="139">
        <f t="shared" si="26"/>
        <v>0</v>
      </c>
      <c r="U99" s="139">
        <f t="shared" si="26"/>
        <v>0</v>
      </c>
      <c r="V99" s="139">
        <f t="shared" si="26"/>
        <v>0</v>
      </c>
      <c r="W99" s="139">
        <f t="shared" si="26"/>
        <v>0</v>
      </c>
      <c r="X99" s="139">
        <f t="shared" si="26"/>
        <v>0</v>
      </c>
      <c r="Y99" s="139">
        <f t="shared" si="26"/>
        <v>0</v>
      </c>
      <c r="Z99" s="239">
        <f t="shared" si="25"/>
        <v>0</v>
      </c>
      <c r="AA99" s="124"/>
      <c r="AB99" s="75"/>
    </row>
    <row r="100" spans="2:28" s="115" customFormat="1" ht="16.5" customHeight="1">
      <c r="B100" s="287"/>
      <c r="C100" s="68" t="s">
        <v>144</v>
      </c>
      <c r="D100" s="139">
        <v>0</v>
      </c>
      <c r="E100" s="139">
        <v>0</v>
      </c>
      <c r="F100" s="139">
        <v>0</v>
      </c>
      <c r="G100" s="139">
        <v>0</v>
      </c>
      <c r="H100" s="139">
        <v>0</v>
      </c>
      <c r="I100" s="139">
        <v>0</v>
      </c>
      <c r="J100" s="139">
        <v>0</v>
      </c>
      <c r="K100" s="139">
        <v>0</v>
      </c>
      <c r="L100" s="139">
        <v>0</v>
      </c>
      <c r="M100" s="139">
        <v>0</v>
      </c>
      <c r="N100" s="139">
        <v>0</v>
      </c>
      <c r="O100" s="139">
        <v>0</v>
      </c>
      <c r="P100" s="139">
        <v>0</v>
      </c>
      <c r="Q100" s="139">
        <v>0</v>
      </c>
      <c r="R100" s="139">
        <v>0</v>
      </c>
      <c r="S100" s="139">
        <v>0</v>
      </c>
      <c r="T100" s="139">
        <v>0</v>
      </c>
      <c r="U100" s="139">
        <v>0</v>
      </c>
      <c r="V100" s="139">
        <v>0</v>
      </c>
      <c r="W100" s="139">
        <v>0</v>
      </c>
      <c r="X100" s="139">
        <v>0</v>
      </c>
      <c r="Y100" s="139">
        <v>0</v>
      </c>
      <c r="Z100" s="239">
        <f t="shared" si="25"/>
        <v>0</v>
      </c>
      <c r="AA100" s="124"/>
      <c r="AB100" s="75"/>
    </row>
    <row r="101" spans="2:28" s="115" customFormat="1" ht="16.5" customHeight="1">
      <c r="B101" s="287"/>
      <c r="C101" s="68" t="s">
        <v>145</v>
      </c>
      <c r="D101" s="139">
        <v>0</v>
      </c>
      <c r="E101" s="139">
        <v>0</v>
      </c>
      <c r="F101" s="139">
        <v>0</v>
      </c>
      <c r="G101" s="139">
        <v>0</v>
      </c>
      <c r="H101" s="139">
        <v>0</v>
      </c>
      <c r="I101" s="139">
        <v>0</v>
      </c>
      <c r="J101" s="139">
        <v>0</v>
      </c>
      <c r="K101" s="139">
        <v>0</v>
      </c>
      <c r="L101" s="139">
        <v>0</v>
      </c>
      <c r="M101" s="139">
        <v>0</v>
      </c>
      <c r="N101" s="139">
        <v>0</v>
      </c>
      <c r="O101" s="139">
        <v>0</v>
      </c>
      <c r="P101" s="139">
        <v>0</v>
      </c>
      <c r="Q101" s="139">
        <v>0</v>
      </c>
      <c r="R101" s="139">
        <v>0</v>
      </c>
      <c r="S101" s="139">
        <v>0</v>
      </c>
      <c r="T101" s="139">
        <v>0</v>
      </c>
      <c r="U101" s="139">
        <v>0</v>
      </c>
      <c r="V101" s="139">
        <v>0</v>
      </c>
      <c r="W101" s="139">
        <v>0</v>
      </c>
      <c r="X101" s="139">
        <v>0</v>
      </c>
      <c r="Y101" s="139">
        <v>0</v>
      </c>
      <c r="Z101" s="239">
        <f t="shared" si="25"/>
        <v>0</v>
      </c>
      <c r="AA101" s="124"/>
      <c r="AB101" s="75"/>
    </row>
    <row r="102" spans="2:28" s="76" customFormat="1" ht="30" customHeight="1">
      <c r="B102" s="319"/>
      <c r="C102" s="320" t="s">
        <v>272</v>
      </c>
      <c r="D102" s="139">
        <v>0</v>
      </c>
      <c r="E102" s="139">
        <v>0</v>
      </c>
      <c r="F102" s="139">
        <v>0</v>
      </c>
      <c r="G102" s="139">
        <v>0</v>
      </c>
      <c r="H102" s="139">
        <v>0</v>
      </c>
      <c r="I102" s="139">
        <v>0</v>
      </c>
      <c r="J102" s="139">
        <v>0</v>
      </c>
      <c r="K102" s="139">
        <v>0</v>
      </c>
      <c r="L102" s="139">
        <v>0</v>
      </c>
      <c r="M102" s="139">
        <v>0</v>
      </c>
      <c r="N102" s="139">
        <v>0</v>
      </c>
      <c r="O102" s="139">
        <v>0</v>
      </c>
      <c r="P102" s="139">
        <v>0</v>
      </c>
      <c r="Q102" s="139">
        <v>0</v>
      </c>
      <c r="R102" s="139">
        <v>0</v>
      </c>
      <c r="S102" s="139">
        <v>0</v>
      </c>
      <c r="T102" s="139">
        <v>0</v>
      </c>
      <c r="U102" s="139">
        <v>0</v>
      </c>
      <c r="V102" s="139">
        <v>0</v>
      </c>
      <c r="W102" s="139">
        <v>0</v>
      </c>
      <c r="X102" s="139">
        <v>0</v>
      </c>
      <c r="Y102" s="139">
        <v>0</v>
      </c>
      <c r="Z102" s="239">
        <f t="shared" si="25"/>
        <v>0</v>
      </c>
      <c r="AA102" s="125"/>
      <c r="AB102" s="318"/>
    </row>
    <row r="103" spans="2:28" s="115" customFormat="1" ht="16.5" customHeight="1">
      <c r="B103" s="288"/>
      <c r="C103" s="68" t="s">
        <v>156</v>
      </c>
      <c r="D103" s="139">
        <v>0</v>
      </c>
      <c r="E103" s="139">
        <v>0</v>
      </c>
      <c r="F103" s="139">
        <v>0</v>
      </c>
      <c r="G103" s="139">
        <v>0</v>
      </c>
      <c r="H103" s="139">
        <v>0</v>
      </c>
      <c r="I103" s="139">
        <v>0</v>
      </c>
      <c r="J103" s="139">
        <v>0</v>
      </c>
      <c r="K103" s="139">
        <v>0</v>
      </c>
      <c r="L103" s="139">
        <v>0</v>
      </c>
      <c r="M103" s="139">
        <v>0</v>
      </c>
      <c r="N103" s="139">
        <v>0</v>
      </c>
      <c r="O103" s="139">
        <v>0</v>
      </c>
      <c r="P103" s="139">
        <v>0</v>
      </c>
      <c r="Q103" s="139">
        <v>0</v>
      </c>
      <c r="R103" s="139">
        <v>0</v>
      </c>
      <c r="S103" s="139">
        <v>0</v>
      </c>
      <c r="T103" s="139">
        <v>0</v>
      </c>
      <c r="U103" s="139">
        <v>0</v>
      </c>
      <c r="V103" s="139">
        <v>0</v>
      </c>
      <c r="W103" s="139">
        <v>0</v>
      </c>
      <c r="X103" s="139">
        <v>0</v>
      </c>
      <c r="Y103" s="139">
        <v>0</v>
      </c>
      <c r="Z103" s="239">
        <f t="shared" si="25"/>
        <v>0</v>
      </c>
      <c r="AA103" s="124"/>
      <c r="AB103" s="75"/>
    </row>
    <row r="104" spans="2:28" s="115" customFormat="1" ht="16.5" customHeight="1">
      <c r="B104" s="288"/>
      <c r="C104" s="68" t="s">
        <v>61</v>
      </c>
      <c r="D104" s="139">
        <v>0</v>
      </c>
      <c r="E104" s="139">
        <v>0</v>
      </c>
      <c r="F104" s="139">
        <v>0</v>
      </c>
      <c r="G104" s="139">
        <v>0</v>
      </c>
      <c r="H104" s="139">
        <v>0</v>
      </c>
      <c r="I104" s="139">
        <v>0</v>
      </c>
      <c r="J104" s="139">
        <v>0</v>
      </c>
      <c r="K104" s="139">
        <v>0</v>
      </c>
      <c r="L104" s="139">
        <v>0</v>
      </c>
      <c r="M104" s="139">
        <v>0</v>
      </c>
      <c r="N104" s="139">
        <v>0</v>
      </c>
      <c r="O104" s="139">
        <v>0</v>
      </c>
      <c r="P104" s="139">
        <v>0</v>
      </c>
      <c r="Q104" s="139">
        <v>0</v>
      </c>
      <c r="R104" s="139">
        <v>0</v>
      </c>
      <c r="S104" s="139">
        <v>0</v>
      </c>
      <c r="T104" s="139">
        <v>0</v>
      </c>
      <c r="U104" s="139">
        <v>0</v>
      </c>
      <c r="V104" s="139">
        <v>0</v>
      </c>
      <c r="W104" s="139">
        <v>0</v>
      </c>
      <c r="X104" s="139">
        <v>0</v>
      </c>
      <c r="Y104" s="139">
        <v>0</v>
      </c>
      <c r="Z104" s="239">
        <f t="shared" si="25"/>
        <v>0</v>
      </c>
      <c r="AA104" s="124"/>
      <c r="AB104" s="75"/>
    </row>
    <row r="105" spans="2:28" s="115" customFormat="1" ht="16.5" customHeight="1">
      <c r="B105" s="288"/>
      <c r="C105" s="68" t="s">
        <v>273</v>
      </c>
      <c r="D105" s="139">
        <v>0</v>
      </c>
      <c r="E105" s="139">
        <v>0</v>
      </c>
      <c r="F105" s="139">
        <v>0</v>
      </c>
      <c r="G105" s="139">
        <v>0</v>
      </c>
      <c r="H105" s="139">
        <v>0</v>
      </c>
      <c r="I105" s="139">
        <v>0</v>
      </c>
      <c r="J105" s="139">
        <v>0</v>
      </c>
      <c r="K105" s="139">
        <v>0</v>
      </c>
      <c r="L105" s="139">
        <v>0</v>
      </c>
      <c r="M105" s="139">
        <v>0</v>
      </c>
      <c r="N105" s="139">
        <v>0</v>
      </c>
      <c r="O105" s="139">
        <v>0</v>
      </c>
      <c r="P105" s="139">
        <v>0</v>
      </c>
      <c r="Q105" s="139">
        <v>0</v>
      </c>
      <c r="R105" s="139">
        <v>0</v>
      </c>
      <c r="S105" s="139">
        <v>0</v>
      </c>
      <c r="T105" s="139">
        <v>0</v>
      </c>
      <c r="U105" s="139">
        <v>0</v>
      </c>
      <c r="V105" s="139">
        <v>0</v>
      </c>
      <c r="W105" s="139">
        <v>0</v>
      </c>
      <c r="X105" s="139">
        <v>0</v>
      </c>
      <c r="Y105" s="139">
        <v>0</v>
      </c>
      <c r="Z105" s="239">
        <f t="shared" si="25"/>
        <v>0</v>
      </c>
      <c r="AA105" s="124"/>
      <c r="AB105" s="75"/>
    </row>
    <row r="106" spans="2:28" s="115" customFormat="1" ht="16.5" customHeight="1">
      <c r="B106" s="288"/>
      <c r="C106" s="321" t="s">
        <v>135</v>
      </c>
      <c r="D106" s="139">
        <v>0</v>
      </c>
      <c r="E106" s="139">
        <v>0</v>
      </c>
      <c r="F106" s="139">
        <v>0</v>
      </c>
      <c r="G106" s="139">
        <v>0</v>
      </c>
      <c r="H106" s="139">
        <v>0</v>
      </c>
      <c r="I106" s="139">
        <v>0</v>
      </c>
      <c r="J106" s="139">
        <v>0</v>
      </c>
      <c r="K106" s="139">
        <v>0</v>
      </c>
      <c r="L106" s="139">
        <v>0</v>
      </c>
      <c r="M106" s="139">
        <v>0</v>
      </c>
      <c r="N106" s="139">
        <v>0</v>
      </c>
      <c r="O106" s="139">
        <v>0</v>
      </c>
      <c r="P106" s="139">
        <v>0</v>
      </c>
      <c r="Q106" s="139">
        <v>0</v>
      </c>
      <c r="R106" s="139">
        <v>0</v>
      </c>
      <c r="S106" s="139">
        <v>0</v>
      </c>
      <c r="T106" s="139">
        <v>0</v>
      </c>
      <c r="U106" s="139">
        <v>0</v>
      </c>
      <c r="V106" s="139">
        <v>0</v>
      </c>
      <c r="W106" s="139">
        <v>0</v>
      </c>
      <c r="X106" s="139">
        <v>0</v>
      </c>
      <c r="Y106" s="139">
        <v>0</v>
      </c>
      <c r="Z106" s="239">
        <f t="shared" si="25"/>
        <v>0</v>
      </c>
      <c r="AA106" s="124"/>
      <c r="AB106" s="75"/>
    </row>
    <row r="107" spans="2:28" s="115" customFormat="1" ht="16.5" customHeight="1">
      <c r="B107" s="288"/>
      <c r="C107" s="322" t="s">
        <v>8</v>
      </c>
      <c r="D107" s="139">
        <v>0</v>
      </c>
      <c r="E107" s="139">
        <v>0</v>
      </c>
      <c r="F107" s="139">
        <v>0</v>
      </c>
      <c r="G107" s="139">
        <v>0</v>
      </c>
      <c r="H107" s="139">
        <v>0</v>
      </c>
      <c r="I107" s="139">
        <v>0</v>
      </c>
      <c r="J107" s="139">
        <v>0</v>
      </c>
      <c r="K107" s="139">
        <v>0</v>
      </c>
      <c r="L107" s="139">
        <v>0</v>
      </c>
      <c r="M107" s="139">
        <v>0</v>
      </c>
      <c r="N107" s="139">
        <v>0</v>
      </c>
      <c r="O107" s="139">
        <v>0</v>
      </c>
      <c r="P107" s="139">
        <v>0</v>
      </c>
      <c r="Q107" s="139">
        <v>0</v>
      </c>
      <c r="R107" s="139">
        <v>0</v>
      </c>
      <c r="S107" s="139">
        <v>0</v>
      </c>
      <c r="T107" s="139">
        <v>0</v>
      </c>
      <c r="U107" s="139">
        <v>0</v>
      </c>
      <c r="V107" s="139">
        <v>0</v>
      </c>
      <c r="W107" s="139">
        <v>0</v>
      </c>
      <c r="X107" s="139">
        <v>0</v>
      </c>
      <c r="Y107" s="139">
        <v>0</v>
      </c>
      <c r="Z107" s="239">
        <f t="shared" si="25"/>
        <v>0</v>
      </c>
      <c r="AA107" s="124"/>
      <c r="AB107" s="75"/>
    </row>
    <row r="108" spans="2:28" s="76" customFormat="1" ht="24.75" customHeight="1">
      <c r="B108" s="319"/>
      <c r="C108" s="67" t="s">
        <v>96</v>
      </c>
      <c r="D108" s="139">
        <f aca="true" t="shared" si="27" ref="D108:Y108">D109+D110</f>
        <v>0</v>
      </c>
      <c r="E108" s="139">
        <f t="shared" si="27"/>
        <v>0</v>
      </c>
      <c r="F108" s="139">
        <f t="shared" si="27"/>
        <v>0</v>
      </c>
      <c r="G108" s="139">
        <f t="shared" si="27"/>
        <v>0</v>
      </c>
      <c r="H108" s="139">
        <f t="shared" si="27"/>
        <v>0</v>
      </c>
      <c r="I108" s="139">
        <f t="shared" si="27"/>
        <v>3.9216034054629305</v>
      </c>
      <c r="J108" s="139">
        <f t="shared" si="27"/>
        <v>0</v>
      </c>
      <c r="K108" s="139">
        <f t="shared" si="27"/>
        <v>0</v>
      </c>
      <c r="L108" s="139">
        <f t="shared" si="27"/>
        <v>0</v>
      </c>
      <c r="M108" s="139">
        <f t="shared" si="27"/>
        <v>0</v>
      </c>
      <c r="N108" s="139">
        <f t="shared" si="27"/>
        <v>0</v>
      </c>
      <c r="O108" s="139">
        <f t="shared" si="27"/>
        <v>0</v>
      </c>
      <c r="P108" s="139">
        <f t="shared" si="27"/>
        <v>0</v>
      </c>
      <c r="Q108" s="139">
        <f t="shared" si="27"/>
        <v>0</v>
      </c>
      <c r="R108" s="139">
        <f t="shared" si="27"/>
        <v>0</v>
      </c>
      <c r="S108" s="139">
        <f t="shared" si="27"/>
        <v>0</v>
      </c>
      <c r="T108" s="139">
        <f t="shared" si="27"/>
        <v>0</v>
      </c>
      <c r="U108" s="139">
        <f t="shared" si="27"/>
        <v>0</v>
      </c>
      <c r="V108" s="139">
        <f t="shared" si="27"/>
        <v>0</v>
      </c>
      <c r="W108" s="139">
        <f t="shared" si="27"/>
        <v>0</v>
      </c>
      <c r="X108" s="139">
        <f t="shared" si="27"/>
        <v>0</v>
      </c>
      <c r="Y108" s="139">
        <f t="shared" si="27"/>
        <v>0</v>
      </c>
      <c r="Z108" s="239">
        <f t="shared" si="25"/>
        <v>3.9216034054629305</v>
      </c>
      <c r="AA108" s="125"/>
      <c r="AB108" s="318"/>
    </row>
    <row r="109" spans="2:28" s="115" customFormat="1" ht="16.5" customHeight="1">
      <c r="B109" s="288"/>
      <c r="C109" s="68" t="s">
        <v>144</v>
      </c>
      <c r="D109" s="139">
        <v>0</v>
      </c>
      <c r="E109" s="139">
        <v>0</v>
      </c>
      <c r="F109" s="139">
        <v>0</v>
      </c>
      <c r="G109" s="139">
        <v>0</v>
      </c>
      <c r="H109" s="139">
        <v>0</v>
      </c>
      <c r="I109" s="139">
        <v>3.9216034054629305</v>
      </c>
      <c r="J109" s="139">
        <v>0</v>
      </c>
      <c r="K109" s="139">
        <v>0</v>
      </c>
      <c r="L109" s="139">
        <v>0</v>
      </c>
      <c r="M109" s="139">
        <v>0</v>
      </c>
      <c r="N109" s="139">
        <v>0</v>
      </c>
      <c r="O109" s="139">
        <v>0</v>
      </c>
      <c r="P109" s="139">
        <v>0</v>
      </c>
      <c r="Q109" s="139">
        <v>0</v>
      </c>
      <c r="R109" s="139">
        <v>0</v>
      </c>
      <c r="S109" s="139">
        <v>0</v>
      </c>
      <c r="T109" s="139">
        <v>0</v>
      </c>
      <c r="U109" s="139">
        <v>0</v>
      </c>
      <c r="V109" s="139">
        <v>0</v>
      </c>
      <c r="W109" s="139">
        <v>0</v>
      </c>
      <c r="X109" s="139">
        <v>0</v>
      </c>
      <c r="Y109" s="139">
        <v>0</v>
      </c>
      <c r="Z109" s="239">
        <f t="shared" si="25"/>
        <v>3.9216034054629305</v>
      </c>
      <c r="AA109" s="124"/>
      <c r="AB109" s="75"/>
    </row>
    <row r="110" spans="2:28" s="115" customFormat="1" ht="16.5" customHeight="1">
      <c r="B110" s="288"/>
      <c r="C110" s="68" t="s">
        <v>145</v>
      </c>
      <c r="D110" s="139">
        <v>0</v>
      </c>
      <c r="E110" s="139">
        <v>0</v>
      </c>
      <c r="F110" s="139">
        <v>0</v>
      </c>
      <c r="G110" s="139">
        <v>0</v>
      </c>
      <c r="H110" s="139">
        <v>0</v>
      </c>
      <c r="I110" s="139">
        <v>0</v>
      </c>
      <c r="J110" s="139">
        <v>0</v>
      </c>
      <c r="K110" s="139">
        <v>0</v>
      </c>
      <c r="L110" s="139">
        <v>0</v>
      </c>
      <c r="M110" s="139">
        <v>0</v>
      </c>
      <c r="N110" s="139">
        <v>0</v>
      </c>
      <c r="O110" s="139">
        <v>0</v>
      </c>
      <c r="P110" s="139">
        <v>0</v>
      </c>
      <c r="Q110" s="139">
        <v>0</v>
      </c>
      <c r="R110" s="139">
        <v>0</v>
      </c>
      <c r="S110" s="139">
        <v>0</v>
      </c>
      <c r="T110" s="139">
        <v>0</v>
      </c>
      <c r="U110" s="139">
        <v>0</v>
      </c>
      <c r="V110" s="139">
        <v>0</v>
      </c>
      <c r="W110" s="139">
        <v>0</v>
      </c>
      <c r="X110" s="139">
        <v>0</v>
      </c>
      <c r="Y110" s="139">
        <v>0</v>
      </c>
      <c r="Z110" s="239">
        <f t="shared" si="25"/>
        <v>0</v>
      </c>
      <c r="AA110" s="124"/>
      <c r="AB110" s="75"/>
    </row>
    <row r="111" spans="2:28" s="76" customFormat="1" ht="30" customHeight="1">
      <c r="B111" s="324"/>
      <c r="C111" s="67" t="s">
        <v>130</v>
      </c>
      <c r="D111" s="142">
        <f>+SUM(D108,D99,D96)</f>
        <v>0</v>
      </c>
      <c r="E111" s="142">
        <f aca="true" t="shared" si="28" ref="E111:L111">+SUM(E108,E99,E96)</f>
        <v>0</v>
      </c>
      <c r="F111" s="142">
        <f t="shared" si="28"/>
        <v>0</v>
      </c>
      <c r="G111" s="142">
        <f t="shared" si="28"/>
        <v>0</v>
      </c>
      <c r="H111" s="142">
        <f t="shared" si="28"/>
        <v>0</v>
      </c>
      <c r="I111" s="142">
        <f t="shared" si="28"/>
        <v>239.76120681092584</v>
      </c>
      <c r="J111" s="142">
        <f t="shared" si="28"/>
        <v>29</v>
      </c>
      <c r="K111" s="142">
        <f t="shared" si="28"/>
        <v>0</v>
      </c>
      <c r="L111" s="142">
        <f t="shared" si="28"/>
        <v>0</v>
      </c>
      <c r="M111" s="142">
        <f aca="true" t="shared" si="29" ref="M111:Y111">+SUM(M108,M99,M96)</f>
        <v>1</v>
      </c>
      <c r="N111" s="142">
        <f t="shared" si="29"/>
        <v>0</v>
      </c>
      <c r="O111" s="142">
        <f t="shared" si="29"/>
        <v>0</v>
      </c>
      <c r="P111" s="142">
        <f t="shared" si="29"/>
        <v>0</v>
      </c>
      <c r="Q111" s="142">
        <f t="shared" si="29"/>
        <v>0</v>
      </c>
      <c r="R111" s="142">
        <f t="shared" si="29"/>
        <v>0</v>
      </c>
      <c r="S111" s="142">
        <f t="shared" si="29"/>
        <v>0</v>
      </c>
      <c r="T111" s="142">
        <f t="shared" si="29"/>
        <v>0</v>
      </c>
      <c r="U111" s="142">
        <f t="shared" si="29"/>
        <v>0</v>
      </c>
      <c r="V111" s="142">
        <f t="shared" si="29"/>
        <v>0</v>
      </c>
      <c r="W111" s="142">
        <f t="shared" si="29"/>
        <v>0</v>
      </c>
      <c r="X111" s="142">
        <f t="shared" si="29"/>
        <v>0</v>
      </c>
      <c r="Y111" s="142">
        <f t="shared" si="29"/>
        <v>0</v>
      </c>
      <c r="Z111" s="239">
        <f t="shared" si="25"/>
        <v>269.76120681092584</v>
      </c>
      <c r="AA111" s="123"/>
      <c r="AB111" s="318"/>
    </row>
    <row r="112" spans="2:28" s="323" customFormat="1" ht="16.5" customHeight="1">
      <c r="B112" s="119"/>
      <c r="C112" s="120" t="s">
        <v>20</v>
      </c>
      <c r="D112" s="139">
        <v>0</v>
      </c>
      <c r="E112" s="139">
        <v>0</v>
      </c>
      <c r="F112" s="139">
        <v>0</v>
      </c>
      <c r="G112" s="139">
        <v>0</v>
      </c>
      <c r="H112" s="139">
        <v>0</v>
      </c>
      <c r="I112" s="139">
        <v>0</v>
      </c>
      <c r="J112" s="139">
        <v>0</v>
      </c>
      <c r="K112" s="139">
        <v>0</v>
      </c>
      <c r="L112" s="139">
        <v>0</v>
      </c>
      <c r="M112" s="139">
        <v>0</v>
      </c>
      <c r="N112" s="139">
        <v>0</v>
      </c>
      <c r="O112" s="139">
        <v>0</v>
      </c>
      <c r="P112" s="139">
        <v>0</v>
      </c>
      <c r="Q112" s="139">
        <v>0</v>
      </c>
      <c r="R112" s="139">
        <v>0</v>
      </c>
      <c r="S112" s="139">
        <v>0</v>
      </c>
      <c r="T112" s="139">
        <v>0</v>
      </c>
      <c r="U112" s="139">
        <v>0</v>
      </c>
      <c r="V112" s="139">
        <v>0</v>
      </c>
      <c r="W112" s="139">
        <v>0</v>
      </c>
      <c r="X112" s="139">
        <v>0</v>
      </c>
      <c r="Y112" s="139">
        <v>0</v>
      </c>
      <c r="Z112" s="352">
        <f>SUM(D112:Y112)</f>
        <v>0</v>
      </c>
      <c r="AA112" s="126"/>
      <c r="AB112" s="325"/>
    </row>
    <row r="113" spans="2:28" s="323" customFormat="1" ht="16.5" customHeight="1">
      <c r="B113" s="121"/>
      <c r="C113" s="122" t="s">
        <v>21</v>
      </c>
      <c r="D113" s="139">
        <v>0</v>
      </c>
      <c r="E113" s="139">
        <v>0</v>
      </c>
      <c r="F113" s="139">
        <v>0</v>
      </c>
      <c r="G113" s="139">
        <v>0</v>
      </c>
      <c r="H113" s="139">
        <v>0</v>
      </c>
      <c r="I113" s="139">
        <v>0</v>
      </c>
      <c r="J113" s="139">
        <v>0</v>
      </c>
      <c r="K113" s="139">
        <v>0</v>
      </c>
      <c r="L113" s="139">
        <v>0</v>
      </c>
      <c r="M113" s="139">
        <v>0</v>
      </c>
      <c r="N113" s="139">
        <v>0</v>
      </c>
      <c r="O113" s="139">
        <v>0</v>
      </c>
      <c r="P113" s="139">
        <v>0</v>
      </c>
      <c r="Q113" s="139">
        <v>0</v>
      </c>
      <c r="R113" s="139">
        <v>0</v>
      </c>
      <c r="S113" s="139">
        <v>0</v>
      </c>
      <c r="T113" s="139">
        <v>0</v>
      </c>
      <c r="U113" s="139">
        <v>0</v>
      </c>
      <c r="V113" s="139">
        <v>0</v>
      </c>
      <c r="W113" s="139">
        <v>0</v>
      </c>
      <c r="X113" s="139">
        <v>0</v>
      </c>
      <c r="Y113" s="139">
        <v>0</v>
      </c>
      <c r="Z113" s="352">
        <f>SUM(D113:Y113)</f>
        <v>0</v>
      </c>
      <c r="AA113" s="127"/>
      <c r="AB113" s="325"/>
    </row>
    <row r="114" spans="2:28" s="76" customFormat="1" ht="30" customHeight="1">
      <c r="B114" s="286"/>
      <c r="C114" s="71" t="s">
        <v>102</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330"/>
      <c r="AA114" s="123"/>
      <c r="AB114" s="318"/>
    </row>
    <row r="115" spans="2:28" s="115" customFormat="1" ht="16.5" customHeight="1">
      <c r="B115" s="287"/>
      <c r="C115" s="63" t="s">
        <v>94</v>
      </c>
      <c r="D115" s="139">
        <f aca="true" t="shared" si="30" ref="D115:Y115">D116+D117</f>
        <v>0</v>
      </c>
      <c r="E115" s="139">
        <f t="shared" si="30"/>
        <v>0</v>
      </c>
      <c r="F115" s="139">
        <f t="shared" si="30"/>
        <v>0</v>
      </c>
      <c r="G115" s="139">
        <f t="shared" si="30"/>
        <v>0</v>
      </c>
      <c r="H115" s="139">
        <f t="shared" si="30"/>
        <v>0</v>
      </c>
      <c r="I115" s="139">
        <f t="shared" si="30"/>
        <v>3.9216034054629305</v>
      </c>
      <c r="J115" s="139">
        <f t="shared" si="30"/>
        <v>0</v>
      </c>
      <c r="K115" s="139">
        <f t="shared" si="30"/>
        <v>0</v>
      </c>
      <c r="L115" s="139">
        <f t="shared" si="30"/>
        <v>0</v>
      </c>
      <c r="M115" s="139">
        <f t="shared" si="30"/>
        <v>0</v>
      </c>
      <c r="N115" s="139">
        <f t="shared" si="30"/>
        <v>0</v>
      </c>
      <c r="O115" s="139">
        <f t="shared" si="30"/>
        <v>0</v>
      </c>
      <c r="P115" s="139">
        <f t="shared" si="30"/>
        <v>0</v>
      </c>
      <c r="Q115" s="139">
        <f t="shared" si="30"/>
        <v>0</v>
      </c>
      <c r="R115" s="139">
        <f t="shared" si="30"/>
        <v>0</v>
      </c>
      <c r="S115" s="139">
        <f t="shared" si="30"/>
        <v>0</v>
      </c>
      <c r="T115" s="139">
        <f t="shared" si="30"/>
        <v>0</v>
      </c>
      <c r="U115" s="139">
        <f t="shared" si="30"/>
        <v>0</v>
      </c>
      <c r="V115" s="139">
        <f t="shared" si="30"/>
        <v>0</v>
      </c>
      <c r="W115" s="139">
        <f t="shared" si="30"/>
        <v>0</v>
      </c>
      <c r="X115" s="139">
        <f t="shared" si="30"/>
        <v>0</v>
      </c>
      <c r="Y115" s="139">
        <f t="shared" si="30"/>
        <v>0</v>
      </c>
      <c r="Z115" s="239">
        <f>SUM(D115:Y115)</f>
        <v>3.9216034054629305</v>
      </c>
      <c r="AA115" s="124"/>
      <c r="AB115" s="75"/>
    </row>
    <row r="116" spans="2:28" s="115" customFormat="1" ht="16.5" customHeight="1">
      <c r="B116" s="288"/>
      <c r="C116" s="68" t="s">
        <v>144</v>
      </c>
      <c r="D116" s="139">
        <v>0</v>
      </c>
      <c r="E116" s="139">
        <v>0</v>
      </c>
      <c r="F116" s="139">
        <v>0</v>
      </c>
      <c r="G116" s="139">
        <v>0</v>
      </c>
      <c r="H116" s="139">
        <v>0</v>
      </c>
      <c r="I116" s="139">
        <v>0</v>
      </c>
      <c r="J116" s="139">
        <v>0</v>
      </c>
      <c r="K116" s="139">
        <v>0</v>
      </c>
      <c r="L116" s="139">
        <v>0</v>
      </c>
      <c r="M116" s="139">
        <v>0</v>
      </c>
      <c r="N116" s="139">
        <v>0</v>
      </c>
      <c r="O116" s="139">
        <v>0</v>
      </c>
      <c r="P116" s="139">
        <v>0</v>
      </c>
      <c r="Q116" s="139">
        <v>0</v>
      </c>
      <c r="R116" s="139">
        <v>0</v>
      </c>
      <c r="S116" s="139">
        <v>0</v>
      </c>
      <c r="T116" s="139">
        <v>0</v>
      </c>
      <c r="U116" s="139">
        <v>0</v>
      </c>
      <c r="V116" s="139">
        <v>0</v>
      </c>
      <c r="W116" s="139">
        <v>0</v>
      </c>
      <c r="X116" s="139">
        <v>0</v>
      </c>
      <c r="Y116" s="139">
        <v>0</v>
      </c>
      <c r="Z116" s="239">
        <f aca="true" t="shared" si="31" ref="Z116:Z130">SUM(D116:Y116)</f>
        <v>0</v>
      </c>
      <c r="AA116" s="124"/>
      <c r="AB116" s="75"/>
    </row>
    <row r="117" spans="2:28" s="115" customFormat="1" ht="16.5" customHeight="1">
      <c r="B117" s="288"/>
      <c r="C117" s="68" t="s">
        <v>145</v>
      </c>
      <c r="D117" s="139">
        <v>0</v>
      </c>
      <c r="E117" s="139">
        <v>0</v>
      </c>
      <c r="F117" s="139">
        <v>0</v>
      </c>
      <c r="G117" s="139">
        <v>0</v>
      </c>
      <c r="H117" s="139">
        <v>0</v>
      </c>
      <c r="I117" s="139">
        <v>3.9216034054629305</v>
      </c>
      <c r="J117" s="139">
        <v>0</v>
      </c>
      <c r="K117" s="139">
        <v>0</v>
      </c>
      <c r="L117" s="139">
        <v>0</v>
      </c>
      <c r="M117" s="139">
        <v>0</v>
      </c>
      <c r="N117" s="139">
        <v>0</v>
      </c>
      <c r="O117" s="139">
        <v>0</v>
      </c>
      <c r="P117" s="139">
        <v>0</v>
      </c>
      <c r="Q117" s="139">
        <v>0</v>
      </c>
      <c r="R117" s="139">
        <v>0</v>
      </c>
      <c r="S117" s="139">
        <v>0</v>
      </c>
      <c r="T117" s="139">
        <v>0</v>
      </c>
      <c r="U117" s="139">
        <v>0</v>
      </c>
      <c r="V117" s="139">
        <v>0</v>
      </c>
      <c r="W117" s="139">
        <v>0</v>
      </c>
      <c r="X117" s="139">
        <v>0</v>
      </c>
      <c r="Y117" s="139">
        <v>0</v>
      </c>
      <c r="Z117" s="239">
        <f t="shared" si="31"/>
        <v>3.9216034054629305</v>
      </c>
      <c r="AA117" s="124"/>
      <c r="AB117" s="75"/>
    </row>
    <row r="118" spans="2:28" s="115" customFormat="1" ht="30" customHeight="1">
      <c r="B118" s="287"/>
      <c r="C118" s="63" t="s">
        <v>95</v>
      </c>
      <c r="D118" s="139">
        <f aca="true" t="shared" si="32" ref="D118:Y118">D119+D120</f>
        <v>0</v>
      </c>
      <c r="E118" s="139">
        <f t="shared" si="32"/>
        <v>0</v>
      </c>
      <c r="F118" s="139">
        <f t="shared" si="32"/>
        <v>0</v>
      </c>
      <c r="G118" s="139">
        <f t="shared" si="32"/>
        <v>0</v>
      </c>
      <c r="H118" s="139">
        <f t="shared" si="32"/>
        <v>0</v>
      </c>
      <c r="I118" s="139">
        <f t="shared" si="32"/>
        <v>0</v>
      </c>
      <c r="J118" s="139">
        <f t="shared" si="32"/>
        <v>0</v>
      </c>
      <c r="K118" s="139">
        <f t="shared" si="32"/>
        <v>0</v>
      </c>
      <c r="L118" s="139">
        <f t="shared" si="32"/>
        <v>0</v>
      </c>
      <c r="M118" s="139">
        <f t="shared" si="32"/>
        <v>0</v>
      </c>
      <c r="N118" s="139">
        <f t="shared" si="32"/>
        <v>0</v>
      </c>
      <c r="O118" s="139">
        <f t="shared" si="32"/>
        <v>0</v>
      </c>
      <c r="P118" s="139">
        <f t="shared" si="32"/>
        <v>0</v>
      </c>
      <c r="Q118" s="139">
        <f t="shared" si="32"/>
        <v>0</v>
      </c>
      <c r="R118" s="139">
        <f t="shared" si="32"/>
        <v>0</v>
      </c>
      <c r="S118" s="139">
        <f t="shared" si="32"/>
        <v>0</v>
      </c>
      <c r="T118" s="139">
        <f t="shared" si="32"/>
        <v>0</v>
      </c>
      <c r="U118" s="139">
        <f t="shared" si="32"/>
        <v>0</v>
      </c>
      <c r="V118" s="139">
        <f t="shared" si="32"/>
        <v>0</v>
      </c>
      <c r="W118" s="139">
        <f t="shared" si="32"/>
        <v>0</v>
      </c>
      <c r="X118" s="139">
        <f t="shared" si="32"/>
        <v>0</v>
      </c>
      <c r="Y118" s="139">
        <f t="shared" si="32"/>
        <v>0</v>
      </c>
      <c r="Z118" s="239">
        <f t="shared" si="31"/>
        <v>0</v>
      </c>
      <c r="AA118" s="124"/>
      <c r="AB118" s="75"/>
    </row>
    <row r="119" spans="2:28" s="115" customFormat="1" ht="16.5" customHeight="1">
      <c r="B119" s="287"/>
      <c r="C119" s="68" t="s">
        <v>144</v>
      </c>
      <c r="D119" s="139">
        <v>0</v>
      </c>
      <c r="E119" s="139">
        <v>0</v>
      </c>
      <c r="F119" s="139">
        <v>0</v>
      </c>
      <c r="G119" s="139">
        <v>0</v>
      </c>
      <c r="H119" s="139">
        <v>0</v>
      </c>
      <c r="I119" s="139">
        <v>0</v>
      </c>
      <c r="J119" s="139">
        <v>0</v>
      </c>
      <c r="K119" s="139">
        <v>0</v>
      </c>
      <c r="L119" s="139">
        <v>0</v>
      </c>
      <c r="M119" s="139">
        <v>0</v>
      </c>
      <c r="N119" s="139">
        <v>0</v>
      </c>
      <c r="O119" s="139">
        <v>0</v>
      </c>
      <c r="P119" s="139">
        <v>0</v>
      </c>
      <c r="Q119" s="139">
        <v>0</v>
      </c>
      <c r="R119" s="139">
        <v>0</v>
      </c>
      <c r="S119" s="139">
        <v>0</v>
      </c>
      <c r="T119" s="139">
        <v>0</v>
      </c>
      <c r="U119" s="139">
        <v>0</v>
      </c>
      <c r="V119" s="139">
        <v>0</v>
      </c>
      <c r="W119" s="139">
        <v>0</v>
      </c>
      <c r="X119" s="139">
        <v>0</v>
      </c>
      <c r="Y119" s="139">
        <v>0</v>
      </c>
      <c r="Z119" s="239">
        <f t="shared" si="31"/>
        <v>0</v>
      </c>
      <c r="AA119" s="124"/>
      <c r="AB119" s="75"/>
    </row>
    <row r="120" spans="2:28" s="115" customFormat="1" ht="16.5" customHeight="1">
      <c r="B120" s="287"/>
      <c r="C120" s="68" t="s">
        <v>145</v>
      </c>
      <c r="D120" s="139">
        <v>0</v>
      </c>
      <c r="E120" s="139">
        <v>0</v>
      </c>
      <c r="F120" s="139">
        <v>0</v>
      </c>
      <c r="G120" s="139">
        <v>0</v>
      </c>
      <c r="H120" s="139">
        <v>0</v>
      </c>
      <c r="I120" s="139">
        <v>0</v>
      </c>
      <c r="J120" s="139">
        <v>0</v>
      </c>
      <c r="K120" s="139">
        <v>0</v>
      </c>
      <c r="L120" s="139">
        <v>0</v>
      </c>
      <c r="M120" s="139">
        <v>0</v>
      </c>
      <c r="N120" s="139">
        <v>0</v>
      </c>
      <c r="O120" s="139">
        <v>0</v>
      </c>
      <c r="P120" s="139">
        <v>0</v>
      </c>
      <c r="Q120" s="139">
        <v>0</v>
      </c>
      <c r="R120" s="139">
        <v>0</v>
      </c>
      <c r="S120" s="139">
        <v>0</v>
      </c>
      <c r="T120" s="139">
        <v>0</v>
      </c>
      <c r="U120" s="139">
        <v>0</v>
      </c>
      <c r="V120" s="139">
        <v>0</v>
      </c>
      <c r="W120" s="139">
        <v>0</v>
      </c>
      <c r="X120" s="139">
        <v>0</v>
      </c>
      <c r="Y120" s="139">
        <v>0</v>
      </c>
      <c r="Z120" s="239">
        <f t="shared" si="31"/>
        <v>0</v>
      </c>
      <c r="AA120" s="124"/>
      <c r="AB120" s="75"/>
    </row>
    <row r="121" spans="2:28" s="76" customFormat="1" ht="30" customHeight="1">
      <c r="B121" s="319"/>
      <c r="C121" s="320" t="s">
        <v>272</v>
      </c>
      <c r="D121" s="139">
        <v>0</v>
      </c>
      <c r="E121" s="139">
        <v>0</v>
      </c>
      <c r="F121" s="139">
        <v>0</v>
      </c>
      <c r="G121" s="139">
        <v>0</v>
      </c>
      <c r="H121" s="139">
        <v>0</v>
      </c>
      <c r="I121" s="139">
        <v>0</v>
      </c>
      <c r="J121" s="139">
        <v>0</v>
      </c>
      <c r="K121" s="139">
        <v>0</v>
      </c>
      <c r="L121" s="139">
        <v>0</v>
      </c>
      <c r="M121" s="139">
        <v>0</v>
      </c>
      <c r="N121" s="139">
        <v>0</v>
      </c>
      <c r="O121" s="139">
        <v>0</v>
      </c>
      <c r="P121" s="139">
        <v>0</v>
      </c>
      <c r="Q121" s="139">
        <v>0</v>
      </c>
      <c r="R121" s="139">
        <v>0</v>
      </c>
      <c r="S121" s="139">
        <v>0</v>
      </c>
      <c r="T121" s="139">
        <v>0</v>
      </c>
      <c r="U121" s="139">
        <v>0</v>
      </c>
      <c r="V121" s="139">
        <v>0</v>
      </c>
      <c r="W121" s="139">
        <v>0</v>
      </c>
      <c r="X121" s="139">
        <v>0</v>
      </c>
      <c r="Y121" s="139">
        <v>0</v>
      </c>
      <c r="Z121" s="239">
        <f t="shared" si="31"/>
        <v>0</v>
      </c>
      <c r="AA121" s="125"/>
      <c r="AB121" s="318"/>
    </row>
    <row r="122" spans="2:28" s="115" customFormat="1" ht="16.5" customHeight="1">
      <c r="B122" s="288"/>
      <c r="C122" s="68" t="s">
        <v>156</v>
      </c>
      <c r="D122" s="139">
        <v>0</v>
      </c>
      <c r="E122" s="139">
        <v>0</v>
      </c>
      <c r="F122" s="139">
        <v>0</v>
      </c>
      <c r="G122" s="139">
        <v>0</v>
      </c>
      <c r="H122" s="139">
        <v>0</v>
      </c>
      <c r="I122" s="139">
        <v>0</v>
      </c>
      <c r="J122" s="139">
        <v>0</v>
      </c>
      <c r="K122" s="139">
        <v>0</v>
      </c>
      <c r="L122" s="139">
        <v>0</v>
      </c>
      <c r="M122" s="139">
        <v>0</v>
      </c>
      <c r="N122" s="139">
        <v>0</v>
      </c>
      <c r="O122" s="139">
        <v>0</v>
      </c>
      <c r="P122" s="139">
        <v>0</v>
      </c>
      <c r="Q122" s="139">
        <v>0</v>
      </c>
      <c r="R122" s="139">
        <v>0</v>
      </c>
      <c r="S122" s="139">
        <v>0</v>
      </c>
      <c r="T122" s="139">
        <v>0</v>
      </c>
      <c r="U122" s="139">
        <v>0</v>
      </c>
      <c r="V122" s="139">
        <v>0</v>
      </c>
      <c r="W122" s="139">
        <v>0</v>
      </c>
      <c r="X122" s="139">
        <v>0</v>
      </c>
      <c r="Y122" s="139">
        <v>0</v>
      </c>
      <c r="Z122" s="239">
        <f t="shared" si="31"/>
        <v>0</v>
      </c>
      <c r="AA122" s="124"/>
      <c r="AB122" s="75"/>
    </row>
    <row r="123" spans="2:28" s="115" customFormat="1" ht="16.5" customHeight="1">
      <c r="B123" s="288"/>
      <c r="C123" s="68" t="s">
        <v>61</v>
      </c>
      <c r="D123" s="139">
        <v>0</v>
      </c>
      <c r="E123" s="139">
        <v>0</v>
      </c>
      <c r="F123" s="139">
        <v>0</v>
      </c>
      <c r="G123" s="139">
        <v>0</v>
      </c>
      <c r="H123" s="139">
        <v>0</v>
      </c>
      <c r="I123" s="139">
        <v>0</v>
      </c>
      <c r="J123" s="139">
        <v>0</v>
      </c>
      <c r="K123" s="139">
        <v>0</v>
      </c>
      <c r="L123" s="139">
        <v>0</v>
      </c>
      <c r="M123" s="139">
        <v>0</v>
      </c>
      <c r="N123" s="139">
        <v>0</v>
      </c>
      <c r="O123" s="139">
        <v>0</v>
      </c>
      <c r="P123" s="139">
        <v>0</v>
      </c>
      <c r="Q123" s="139">
        <v>0</v>
      </c>
      <c r="R123" s="139">
        <v>0</v>
      </c>
      <c r="S123" s="139">
        <v>0</v>
      </c>
      <c r="T123" s="139">
        <v>0</v>
      </c>
      <c r="U123" s="139">
        <v>0</v>
      </c>
      <c r="V123" s="139">
        <v>0</v>
      </c>
      <c r="W123" s="139">
        <v>0</v>
      </c>
      <c r="X123" s="139">
        <v>0</v>
      </c>
      <c r="Y123" s="139">
        <v>0</v>
      </c>
      <c r="Z123" s="239">
        <f t="shared" si="31"/>
        <v>0</v>
      </c>
      <c r="AA123" s="124"/>
      <c r="AB123" s="75"/>
    </row>
    <row r="124" spans="2:28" s="115" customFormat="1" ht="16.5" customHeight="1">
      <c r="B124" s="288"/>
      <c r="C124" s="68" t="s">
        <v>273</v>
      </c>
      <c r="D124" s="139">
        <v>0</v>
      </c>
      <c r="E124" s="139">
        <v>0</v>
      </c>
      <c r="F124" s="139">
        <v>0</v>
      </c>
      <c r="G124" s="139">
        <v>0</v>
      </c>
      <c r="H124" s="139">
        <v>0</v>
      </c>
      <c r="I124" s="139">
        <v>0</v>
      </c>
      <c r="J124" s="139">
        <v>0</v>
      </c>
      <c r="K124" s="139">
        <v>0</v>
      </c>
      <c r="L124" s="139">
        <v>0</v>
      </c>
      <c r="M124" s="139">
        <v>0</v>
      </c>
      <c r="N124" s="139">
        <v>0</v>
      </c>
      <c r="O124" s="139">
        <v>0</v>
      </c>
      <c r="P124" s="139">
        <v>0</v>
      </c>
      <c r="Q124" s="139">
        <v>0</v>
      </c>
      <c r="R124" s="139">
        <v>0</v>
      </c>
      <c r="S124" s="139">
        <v>0</v>
      </c>
      <c r="T124" s="139">
        <v>0</v>
      </c>
      <c r="U124" s="139">
        <v>0</v>
      </c>
      <c r="V124" s="139">
        <v>0</v>
      </c>
      <c r="W124" s="139">
        <v>0</v>
      </c>
      <c r="X124" s="139">
        <v>0</v>
      </c>
      <c r="Y124" s="139">
        <v>0</v>
      </c>
      <c r="Z124" s="239">
        <f t="shared" si="31"/>
        <v>0</v>
      </c>
      <c r="AA124" s="124"/>
      <c r="AB124" s="75"/>
    </row>
    <row r="125" spans="2:28" s="115" customFormat="1" ht="16.5" customHeight="1">
      <c r="B125" s="288"/>
      <c r="C125" s="321" t="s">
        <v>135</v>
      </c>
      <c r="D125" s="139">
        <v>0</v>
      </c>
      <c r="E125" s="139">
        <v>0</v>
      </c>
      <c r="F125" s="139">
        <v>0</v>
      </c>
      <c r="G125" s="139">
        <v>0</v>
      </c>
      <c r="H125" s="139">
        <v>0</v>
      </c>
      <c r="I125" s="139">
        <v>0</v>
      </c>
      <c r="J125" s="139">
        <v>0</v>
      </c>
      <c r="K125" s="139">
        <v>0</v>
      </c>
      <c r="L125" s="139">
        <v>0</v>
      </c>
      <c r="M125" s="139">
        <v>0</v>
      </c>
      <c r="N125" s="139">
        <v>0</v>
      </c>
      <c r="O125" s="139">
        <v>0</v>
      </c>
      <c r="P125" s="139">
        <v>0</v>
      </c>
      <c r="Q125" s="139">
        <v>0</v>
      </c>
      <c r="R125" s="139">
        <v>0</v>
      </c>
      <c r="S125" s="139">
        <v>0</v>
      </c>
      <c r="T125" s="139">
        <v>0</v>
      </c>
      <c r="U125" s="139">
        <v>0</v>
      </c>
      <c r="V125" s="139">
        <v>0</v>
      </c>
      <c r="W125" s="139">
        <v>0</v>
      </c>
      <c r="X125" s="139">
        <v>0</v>
      </c>
      <c r="Y125" s="139">
        <v>0</v>
      </c>
      <c r="Z125" s="239">
        <f t="shared" si="31"/>
        <v>0</v>
      </c>
      <c r="AA125" s="124"/>
      <c r="AB125" s="75"/>
    </row>
    <row r="126" spans="2:28" s="115" customFormat="1" ht="16.5" customHeight="1">
      <c r="B126" s="288"/>
      <c r="C126" s="322" t="s">
        <v>8</v>
      </c>
      <c r="D126" s="139">
        <v>0</v>
      </c>
      <c r="E126" s="139">
        <v>0</v>
      </c>
      <c r="F126" s="139">
        <v>0</v>
      </c>
      <c r="G126" s="139">
        <v>0</v>
      </c>
      <c r="H126" s="139">
        <v>0</v>
      </c>
      <c r="I126" s="139">
        <v>0</v>
      </c>
      <c r="J126" s="139">
        <v>0</v>
      </c>
      <c r="K126" s="139">
        <v>0</v>
      </c>
      <c r="L126" s="139">
        <v>0</v>
      </c>
      <c r="M126" s="139">
        <v>0</v>
      </c>
      <c r="N126" s="139">
        <v>0</v>
      </c>
      <c r="O126" s="139">
        <v>0</v>
      </c>
      <c r="P126" s="139">
        <v>0</v>
      </c>
      <c r="Q126" s="139">
        <v>0</v>
      </c>
      <c r="R126" s="139">
        <v>0</v>
      </c>
      <c r="S126" s="139">
        <v>0</v>
      </c>
      <c r="T126" s="139">
        <v>0</v>
      </c>
      <c r="U126" s="139">
        <v>0</v>
      </c>
      <c r="V126" s="139">
        <v>0</v>
      </c>
      <c r="W126" s="139">
        <v>0</v>
      </c>
      <c r="X126" s="139">
        <v>0</v>
      </c>
      <c r="Y126" s="139">
        <v>0</v>
      </c>
      <c r="Z126" s="239">
        <f t="shared" si="31"/>
        <v>0</v>
      </c>
      <c r="AA126" s="124"/>
      <c r="AB126" s="75"/>
    </row>
    <row r="127" spans="2:28" s="76" customFormat="1" ht="24.75" customHeight="1">
      <c r="B127" s="319"/>
      <c r="C127" s="67" t="s">
        <v>96</v>
      </c>
      <c r="D127" s="139">
        <f aca="true" t="shared" si="33" ref="D127:Y127">D128+D129</f>
        <v>0</v>
      </c>
      <c r="E127" s="139">
        <f t="shared" si="33"/>
        <v>0</v>
      </c>
      <c r="F127" s="139">
        <f t="shared" si="33"/>
        <v>0</v>
      </c>
      <c r="G127" s="139">
        <f t="shared" si="33"/>
        <v>0</v>
      </c>
      <c r="H127" s="139">
        <f t="shared" si="33"/>
        <v>0</v>
      </c>
      <c r="I127" s="139">
        <f t="shared" si="33"/>
        <v>235.83960340546292</v>
      </c>
      <c r="J127" s="139">
        <f t="shared" si="33"/>
        <v>29</v>
      </c>
      <c r="K127" s="139">
        <f t="shared" si="33"/>
        <v>0</v>
      </c>
      <c r="L127" s="139">
        <f t="shared" si="33"/>
        <v>0</v>
      </c>
      <c r="M127" s="139">
        <f t="shared" si="33"/>
        <v>1</v>
      </c>
      <c r="N127" s="139">
        <f t="shared" si="33"/>
        <v>0</v>
      </c>
      <c r="O127" s="139">
        <f t="shared" si="33"/>
        <v>0</v>
      </c>
      <c r="P127" s="139">
        <f t="shared" si="33"/>
        <v>0</v>
      </c>
      <c r="Q127" s="139">
        <f t="shared" si="33"/>
        <v>0</v>
      </c>
      <c r="R127" s="139">
        <f t="shared" si="33"/>
        <v>0</v>
      </c>
      <c r="S127" s="139">
        <f t="shared" si="33"/>
        <v>0</v>
      </c>
      <c r="T127" s="139">
        <f t="shared" si="33"/>
        <v>0</v>
      </c>
      <c r="U127" s="139">
        <f t="shared" si="33"/>
        <v>0</v>
      </c>
      <c r="V127" s="139">
        <f t="shared" si="33"/>
        <v>0</v>
      </c>
      <c r="W127" s="139">
        <f t="shared" si="33"/>
        <v>0</v>
      </c>
      <c r="X127" s="139">
        <f t="shared" si="33"/>
        <v>0</v>
      </c>
      <c r="Y127" s="139">
        <f t="shared" si="33"/>
        <v>2.1081437186438956</v>
      </c>
      <c r="Z127" s="239">
        <f t="shared" si="31"/>
        <v>267.9477471241068</v>
      </c>
      <c r="AA127" s="125"/>
      <c r="AB127" s="318"/>
    </row>
    <row r="128" spans="2:28" s="323" customFormat="1" ht="16.5" customHeight="1">
      <c r="B128" s="119"/>
      <c r="C128" s="68" t="s">
        <v>144</v>
      </c>
      <c r="D128" s="139">
        <v>0</v>
      </c>
      <c r="E128" s="139">
        <v>0</v>
      </c>
      <c r="F128" s="139">
        <v>0</v>
      </c>
      <c r="G128" s="139">
        <v>0</v>
      </c>
      <c r="H128" s="139">
        <v>0</v>
      </c>
      <c r="I128" s="139">
        <v>17.83960340546293</v>
      </c>
      <c r="J128" s="139">
        <v>0</v>
      </c>
      <c r="K128" s="139">
        <v>0</v>
      </c>
      <c r="L128" s="139">
        <v>0</v>
      </c>
      <c r="M128" s="139">
        <v>0</v>
      </c>
      <c r="N128" s="139">
        <v>0</v>
      </c>
      <c r="O128" s="139">
        <v>0</v>
      </c>
      <c r="P128" s="139">
        <v>0</v>
      </c>
      <c r="Q128" s="139">
        <v>0</v>
      </c>
      <c r="R128" s="139">
        <v>0</v>
      </c>
      <c r="S128" s="139">
        <v>0</v>
      </c>
      <c r="T128" s="139">
        <v>0</v>
      </c>
      <c r="U128" s="139">
        <v>0</v>
      </c>
      <c r="V128" s="139">
        <v>0</v>
      </c>
      <c r="W128" s="139">
        <v>0</v>
      </c>
      <c r="X128" s="139">
        <v>0</v>
      </c>
      <c r="Y128" s="139">
        <v>2.1081437186438956</v>
      </c>
      <c r="Z128" s="239">
        <f t="shared" si="31"/>
        <v>19.947747124106826</v>
      </c>
      <c r="AA128" s="127"/>
      <c r="AB128" s="325"/>
    </row>
    <row r="129" spans="2:28" s="115" customFormat="1" ht="16.5" customHeight="1">
      <c r="B129" s="288"/>
      <c r="C129" s="68" t="s">
        <v>145</v>
      </c>
      <c r="D129" s="139">
        <v>0</v>
      </c>
      <c r="E129" s="139">
        <v>0</v>
      </c>
      <c r="F129" s="139">
        <v>0</v>
      </c>
      <c r="G129" s="139">
        <v>0</v>
      </c>
      <c r="H129" s="139">
        <v>0</v>
      </c>
      <c r="I129" s="139">
        <v>218</v>
      </c>
      <c r="J129" s="139">
        <v>29</v>
      </c>
      <c r="K129" s="139">
        <v>0</v>
      </c>
      <c r="L129" s="139">
        <v>0</v>
      </c>
      <c r="M129" s="139">
        <v>1</v>
      </c>
      <c r="N129" s="139">
        <v>0</v>
      </c>
      <c r="O129" s="139">
        <v>0</v>
      </c>
      <c r="P129" s="139">
        <v>0</v>
      </c>
      <c r="Q129" s="139">
        <v>0</v>
      </c>
      <c r="R129" s="139">
        <v>0</v>
      </c>
      <c r="S129" s="139">
        <v>0</v>
      </c>
      <c r="T129" s="139">
        <v>0</v>
      </c>
      <c r="U129" s="139">
        <v>0</v>
      </c>
      <c r="V129" s="139">
        <v>0</v>
      </c>
      <c r="W129" s="139">
        <v>0</v>
      </c>
      <c r="X129" s="139">
        <v>0</v>
      </c>
      <c r="Y129" s="139">
        <v>0</v>
      </c>
      <c r="Z129" s="239">
        <f t="shared" si="31"/>
        <v>248</v>
      </c>
      <c r="AA129" s="124"/>
      <c r="AB129" s="75"/>
    </row>
    <row r="130" spans="2:28" s="76" customFormat="1" ht="30" customHeight="1">
      <c r="B130" s="324"/>
      <c r="C130" s="67" t="s">
        <v>131</v>
      </c>
      <c r="D130" s="142">
        <f aca="true" t="shared" si="34" ref="D130:L130">+SUM(D127,D118,D115)</f>
        <v>0</v>
      </c>
      <c r="E130" s="142">
        <f t="shared" si="34"/>
        <v>0</v>
      </c>
      <c r="F130" s="142">
        <f t="shared" si="34"/>
        <v>0</v>
      </c>
      <c r="G130" s="142">
        <f t="shared" si="34"/>
        <v>0</v>
      </c>
      <c r="H130" s="142">
        <f t="shared" si="34"/>
        <v>0</v>
      </c>
      <c r="I130" s="142">
        <f t="shared" si="34"/>
        <v>239.76120681092584</v>
      </c>
      <c r="J130" s="142">
        <f t="shared" si="34"/>
        <v>29</v>
      </c>
      <c r="K130" s="142">
        <f t="shared" si="34"/>
        <v>0</v>
      </c>
      <c r="L130" s="142">
        <f t="shared" si="34"/>
        <v>0</v>
      </c>
      <c r="M130" s="142">
        <f aca="true" t="shared" si="35" ref="M130:Y130">+SUM(M127,M118,M115)</f>
        <v>1</v>
      </c>
      <c r="N130" s="142">
        <f t="shared" si="35"/>
        <v>0</v>
      </c>
      <c r="O130" s="142">
        <f t="shared" si="35"/>
        <v>0</v>
      </c>
      <c r="P130" s="142">
        <f t="shared" si="35"/>
        <v>0</v>
      </c>
      <c r="Q130" s="142">
        <f t="shared" si="35"/>
        <v>0</v>
      </c>
      <c r="R130" s="142">
        <f t="shared" si="35"/>
        <v>0</v>
      </c>
      <c r="S130" s="142">
        <f t="shared" si="35"/>
        <v>0</v>
      </c>
      <c r="T130" s="142">
        <f t="shared" si="35"/>
        <v>0</v>
      </c>
      <c r="U130" s="142">
        <f t="shared" si="35"/>
        <v>0</v>
      </c>
      <c r="V130" s="142">
        <f t="shared" si="35"/>
        <v>0</v>
      </c>
      <c r="W130" s="142">
        <f t="shared" si="35"/>
        <v>0</v>
      </c>
      <c r="X130" s="142">
        <f t="shared" si="35"/>
        <v>0</v>
      </c>
      <c r="Y130" s="142">
        <f t="shared" si="35"/>
        <v>2.1081437186438956</v>
      </c>
      <c r="Z130" s="239">
        <f t="shared" si="31"/>
        <v>271.8693505295697</v>
      </c>
      <c r="AA130" s="123"/>
      <c r="AB130" s="318"/>
    </row>
    <row r="131" spans="2:28" s="323" customFormat="1" ht="16.5" customHeight="1">
      <c r="B131" s="119"/>
      <c r="C131" s="120" t="s">
        <v>20</v>
      </c>
      <c r="D131" s="139">
        <v>0</v>
      </c>
      <c r="E131" s="139">
        <v>0</v>
      </c>
      <c r="F131" s="139">
        <v>0</v>
      </c>
      <c r="G131" s="139">
        <v>0</v>
      </c>
      <c r="H131" s="139">
        <v>0</v>
      </c>
      <c r="I131" s="139">
        <v>0</v>
      </c>
      <c r="J131" s="139">
        <v>0</v>
      </c>
      <c r="K131" s="139">
        <v>0</v>
      </c>
      <c r="L131" s="139">
        <v>0</v>
      </c>
      <c r="M131" s="139">
        <v>0</v>
      </c>
      <c r="N131" s="139">
        <v>0</v>
      </c>
      <c r="O131" s="139">
        <v>0</v>
      </c>
      <c r="P131" s="139">
        <v>0</v>
      </c>
      <c r="Q131" s="139">
        <v>0</v>
      </c>
      <c r="R131" s="139">
        <v>0</v>
      </c>
      <c r="S131" s="139">
        <v>0</v>
      </c>
      <c r="T131" s="139">
        <v>0</v>
      </c>
      <c r="U131" s="139">
        <v>0</v>
      </c>
      <c r="V131" s="139">
        <v>0</v>
      </c>
      <c r="W131" s="139">
        <v>0</v>
      </c>
      <c r="X131" s="139">
        <v>0</v>
      </c>
      <c r="Y131" s="139">
        <v>0</v>
      </c>
      <c r="Z131" s="352">
        <f aca="true" t="shared" si="36" ref="Z131:Z136">SUM(D131:Y131)</f>
        <v>0</v>
      </c>
      <c r="AA131" s="126"/>
      <c r="AB131" s="325"/>
    </row>
    <row r="132" spans="2:28" s="323" customFormat="1" ht="16.5" customHeight="1">
      <c r="B132" s="121"/>
      <c r="C132" s="122" t="s">
        <v>21</v>
      </c>
      <c r="D132" s="139">
        <v>0</v>
      </c>
      <c r="E132" s="139">
        <v>0</v>
      </c>
      <c r="F132" s="139">
        <v>0</v>
      </c>
      <c r="G132" s="139">
        <v>0</v>
      </c>
      <c r="H132" s="139">
        <v>0</v>
      </c>
      <c r="I132" s="139">
        <v>0</v>
      </c>
      <c r="J132" s="139">
        <v>0</v>
      </c>
      <c r="K132" s="139">
        <v>0</v>
      </c>
      <c r="L132" s="139">
        <v>0</v>
      </c>
      <c r="M132" s="139">
        <v>0</v>
      </c>
      <c r="N132" s="139">
        <v>0</v>
      </c>
      <c r="O132" s="139">
        <v>0</v>
      </c>
      <c r="P132" s="139">
        <v>0</v>
      </c>
      <c r="Q132" s="139">
        <v>0</v>
      </c>
      <c r="R132" s="139">
        <v>0</v>
      </c>
      <c r="S132" s="139">
        <v>0</v>
      </c>
      <c r="T132" s="139">
        <v>0</v>
      </c>
      <c r="U132" s="139">
        <v>0</v>
      </c>
      <c r="V132" s="139">
        <v>0</v>
      </c>
      <c r="W132" s="139">
        <v>0</v>
      </c>
      <c r="X132" s="139">
        <v>0</v>
      </c>
      <c r="Y132" s="139">
        <v>0</v>
      </c>
      <c r="Z132" s="352">
        <f t="shared" si="36"/>
        <v>0</v>
      </c>
      <c r="AA132" s="127"/>
      <c r="AB132" s="325"/>
    </row>
    <row r="133" spans="2:28" s="76" customFormat="1" ht="30" customHeight="1">
      <c r="B133" s="286"/>
      <c r="C133" s="71" t="s">
        <v>103</v>
      </c>
      <c r="D133" s="143">
        <f>+D130+D111</f>
        <v>0</v>
      </c>
      <c r="E133" s="143">
        <f aca="true" t="shared" si="37" ref="E133:Y133">+E130+E111</f>
        <v>0</v>
      </c>
      <c r="F133" s="143">
        <f t="shared" si="37"/>
        <v>0</v>
      </c>
      <c r="G133" s="143">
        <f t="shared" si="37"/>
        <v>0</v>
      </c>
      <c r="H133" s="143">
        <f t="shared" si="37"/>
        <v>0</v>
      </c>
      <c r="I133" s="143">
        <f t="shared" si="37"/>
        <v>479.5224136218517</v>
      </c>
      <c r="J133" s="143">
        <f t="shared" si="37"/>
        <v>58</v>
      </c>
      <c r="K133" s="143">
        <f t="shared" si="37"/>
        <v>0</v>
      </c>
      <c r="L133" s="143">
        <f t="shared" si="37"/>
        <v>0</v>
      </c>
      <c r="M133" s="143">
        <f t="shared" si="37"/>
        <v>2</v>
      </c>
      <c r="N133" s="143">
        <f t="shared" si="37"/>
        <v>0</v>
      </c>
      <c r="O133" s="143">
        <f t="shared" si="37"/>
        <v>0</v>
      </c>
      <c r="P133" s="143">
        <f t="shared" si="37"/>
        <v>0</v>
      </c>
      <c r="Q133" s="143">
        <f t="shared" si="37"/>
        <v>0</v>
      </c>
      <c r="R133" s="143">
        <f t="shared" si="37"/>
        <v>0</v>
      </c>
      <c r="S133" s="143">
        <f t="shared" si="37"/>
        <v>0</v>
      </c>
      <c r="T133" s="143">
        <f t="shared" si="37"/>
        <v>0</v>
      </c>
      <c r="U133" s="143">
        <f t="shared" si="37"/>
        <v>0</v>
      </c>
      <c r="V133" s="143">
        <f t="shared" si="37"/>
        <v>0</v>
      </c>
      <c r="W133" s="143">
        <f t="shared" si="37"/>
        <v>0</v>
      </c>
      <c r="X133" s="143">
        <f t="shared" si="37"/>
        <v>0</v>
      </c>
      <c r="Y133" s="143">
        <f t="shared" si="37"/>
        <v>2.1081437186438956</v>
      </c>
      <c r="Z133" s="352">
        <f t="shared" si="36"/>
        <v>541.6305573404956</v>
      </c>
      <c r="AA133" s="123"/>
      <c r="AB133" s="318"/>
    </row>
    <row r="134" spans="2:28" s="76" customFormat="1" ht="30" customHeight="1">
      <c r="B134" s="286"/>
      <c r="C134" s="71" t="s">
        <v>104</v>
      </c>
      <c r="D134" s="143">
        <f aca="true" t="shared" si="38" ref="D134:Y134">+D25+D44+D68+D91+D133</f>
        <v>167.77476149191244</v>
      </c>
      <c r="E134" s="143">
        <f t="shared" si="38"/>
        <v>0</v>
      </c>
      <c r="F134" s="143">
        <f t="shared" si="38"/>
        <v>171.39691887676997</v>
      </c>
      <c r="G134" s="143">
        <f t="shared" si="38"/>
        <v>90.1807012753348</v>
      </c>
      <c r="H134" s="143">
        <f t="shared" si="38"/>
        <v>0.014988339</v>
      </c>
      <c r="I134" s="143">
        <f t="shared" si="38"/>
        <v>25411.22668674399</v>
      </c>
      <c r="J134" s="143">
        <f t="shared" si="38"/>
        <v>595.3757808400001</v>
      </c>
      <c r="K134" s="143">
        <f t="shared" si="38"/>
        <v>1.04392488</v>
      </c>
      <c r="L134" s="143">
        <f t="shared" si="38"/>
        <v>0</v>
      </c>
      <c r="M134" s="143">
        <f t="shared" si="38"/>
        <v>156.7038752926207</v>
      </c>
      <c r="N134" s="143">
        <f t="shared" si="38"/>
        <v>0</v>
      </c>
      <c r="O134" s="143">
        <f t="shared" si="38"/>
        <v>0</v>
      </c>
      <c r="P134" s="143">
        <f t="shared" si="38"/>
        <v>25.0249241540879</v>
      </c>
      <c r="Q134" s="143">
        <f t="shared" si="38"/>
        <v>0.181168</v>
      </c>
      <c r="R134" s="143">
        <f t="shared" si="38"/>
        <v>1599.1983237339837</v>
      </c>
      <c r="S134" s="143">
        <f t="shared" si="38"/>
        <v>475.268</v>
      </c>
      <c r="T134" s="143">
        <f t="shared" si="38"/>
        <v>35.15219953</v>
      </c>
      <c r="U134" s="143">
        <f t="shared" si="38"/>
        <v>0.028656479000000002</v>
      </c>
      <c r="V134" s="143">
        <f t="shared" si="38"/>
        <v>46.715277195030154</v>
      </c>
      <c r="W134" s="143">
        <f t="shared" si="38"/>
        <v>0</v>
      </c>
      <c r="X134" s="143">
        <f t="shared" si="38"/>
        <v>0.00541448</v>
      </c>
      <c r="Y134" s="143">
        <f t="shared" si="38"/>
        <v>539.4081928353994</v>
      </c>
      <c r="Z134" s="352">
        <f t="shared" si="36"/>
        <v>29314.69979414713</v>
      </c>
      <c r="AA134" s="123"/>
      <c r="AB134" s="318"/>
    </row>
    <row r="135" spans="2:28" s="323" customFormat="1" ht="16.5" customHeight="1">
      <c r="B135" s="119"/>
      <c r="C135" s="120" t="s">
        <v>20</v>
      </c>
      <c r="D135" s="331">
        <f aca="true" t="shared" si="39" ref="D135:Y135">+D26+D45+D69+D92+D112+D131</f>
        <v>0</v>
      </c>
      <c r="E135" s="331">
        <f t="shared" si="39"/>
        <v>0</v>
      </c>
      <c r="F135" s="331">
        <f t="shared" si="39"/>
        <v>0</v>
      </c>
      <c r="G135" s="331">
        <f t="shared" si="39"/>
        <v>0</v>
      </c>
      <c r="H135" s="331">
        <f t="shared" si="39"/>
        <v>0</v>
      </c>
      <c r="I135" s="331">
        <f t="shared" si="39"/>
        <v>355</v>
      </c>
      <c r="J135" s="331">
        <f t="shared" si="39"/>
        <v>0</v>
      </c>
      <c r="K135" s="331">
        <f t="shared" si="39"/>
        <v>0</v>
      </c>
      <c r="L135" s="331">
        <f t="shared" si="39"/>
        <v>0</v>
      </c>
      <c r="M135" s="331">
        <f t="shared" si="39"/>
        <v>0</v>
      </c>
      <c r="N135" s="331">
        <f t="shared" si="39"/>
        <v>0</v>
      </c>
      <c r="O135" s="331">
        <f t="shared" si="39"/>
        <v>0</v>
      </c>
      <c r="P135" s="331">
        <f t="shared" si="39"/>
        <v>0</v>
      </c>
      <c r="Q135" s="331">
        <f t="shared" si="39"/>
        <v>0</v>
      </c>
      <c r="R135" s="331">
        <f t="shared" si="39"/>
        <v>0</v>
      </c>
      <c r="S135" s="331">
        <f t="shared" si="39"/>
        <v>0</v>
      </c>
      <c r="T135" s="331">
        <f t="shared" si="39"/>
        <v>0</v>
      </c>
      <c r="U135" s="331">
        <f t="shared" si="39"/>
        <v>0</v>
      </c>
      <c r="V135" s="331">
        <f t="shared" si="39"/>
        <v>0</v>
      </c>
      <c r="W135" s="331">
        <f t="shared" si="39"/>
        <v>0</v>
      </c>
      <c r="X135" s="331">
        <f t="shared" si="39"/>
        <v>0</v>
      </c>
      <c r="Y135" s="331">
        <f t="shared" si="39"/>
        <v>0</v>
      </c>
      <c r="Z135" s="332">
        <f t="shared" si="36"/>
        <v>355</v>
      </c>
      <c r="AA135" s="126"/>
      <c r="AB135" s="325"/>
    </row>
    <row r="136" spans="2:28" s="323" customFormat="1" ht="16.5" customHeight="1">
      <c r="B136" s="119"/>
      <c r="C136" s="122" t="s">
        <v>21</v>
      </c>
      <c r="D136" s="331">
        <f aca="true" t="shared" si="40" ref="D136:Y136">+D27+D46+D70+D93+D113+D132</f>
        <v>0</v>
      </c>
      <c r="E136" s="331">
        <f t="shared" si="40"/>
        <v>0</v>
      </c>
      <c r="F136" s="331">
        <f t="shared" si="40"/>
        <v>0</v>
      </c>
      <c r="G136" s="331">
        <f t="shared" si="40"/>
        <v>0</v>
      </c>
      <c r="H136" s="331">
        <f t="shared" si="40"/>
        <v>0</v>
      </c>
      <c r="I136" s="331">
        <f t="shared" si="40"/>
        <v>0</v>
      </c>
      <c r="J136" s="331">
        <f t="shared" si="40"/>
        <v>0</v>
      </c>
      <c r="K136" s="331">
        <f t="shared" si="40"/>
        <v>0</v>
      </c>
      <c r="L136" s="331">
        <f t="shared" si="40"/>
        <v>0</v>
      </c>
      <c r="M136" s="331">
        <f t="shared" si="40"/>
        <v>0</v>
      </c>
      <c r="N136" s="331">
        <f t="shared" si="40"/>
        <v>0</v>
      </c>
      <c r="O136" s="331">
        <f t="shared" si="40"/>
        <v>0</v>
      </c>
      <c r="P136" s="331">
        <f t="shared" si="40"/>
        <v>0</v>
      </c>
      <c r="Q136" s="331">
        <f t="shared" si="40"/>
        <v>0</v>
      </c>
      <c r="R136" s="331">
        <f t="shared" si="40"/>
        <v>0</v>
      </c>
      <c r="S136" s="331">
        <f t="shared" si="40"/>
        <v>0</v>
      </c>
      <c r="T136" s="331">
        <f t="shared" si="40"/>
        <v>0</v>
      </c>
      <c r="U136" s="331">
        <f t="shared" si="40"/>
        <v>0</v>
      </c>
      <c r="V136" s="331">
        <f t="shared" si="40"/>
        <v>0</v>
      </c>
      <c r="W136" s="331">
        <f t="shared" si="40"/>
        <v>0</v>
      </c>
      <c r="X136" s="331">
        <f t="shared" si="40"/>
        <v>0</v>
      </c>
      <c r="Y136" s="331">
        <f t="shared" si="40"/>
        <v>0</v>
      </c>
      <c r="Z136" s="332">
        <f t="shared" si="36"/>
        <v>0</v>
      </c>
      <c r="AA136" s="126"/>
      <c r="AB136" s="325"/>
    </row>
    <row r="137" spans="2:28" s="292" customFormat="1" ht="9.75" customHeight="1">
      <c r="B137" s="333"/>
      <c r="C137" s="294"/>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334"/>
      <c r="AA137" s="129"/>
      <c r="AB137" s="335"/>
    </row>
    <row r="138" spans="2:27" ht="99.75" customHeight="1">
      <c r="B138" s="370"/>
      <c r="C138" s="299" t="s">
        <v>2</v>
      </c>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51"/>
    </row>
  </sheetData>
  <sheetProtection/>
  <mergeCells count="7">
    <mergeCell ref="C138:Z138"/>
    <mergeCell ref="D7:Z7"/>
    <mergeCell ref="D6:AA6"/>
    <mergeCell ref="C2:Z2"/>
    <mergeCell ref="C3:Z3"/>
    <mergeCell ref="C4:Z4"/>
    <mergeCell ref="C5:Z5"/>
  </mergeCells>
  <conditionalFormatting sqref="D9:K9 D10:Z137">
    <cfRule type="expression" priority="1" dxfId="1" stopIfTrue="1">
      <formula>AND(D9&lt;&gt;"",OR(D9&lt;0,NOT(ISNUMBER(D9))))</formula>
    </cfRule>
  </conditionalFormatting>
  <conditionalFormatting sqref="AA132 AA113 AA93 AA70 AA115:AA129 AA27 AA46 AA53:AA67 AA96:AA110 AA76:AA90 AA10:AA24 AA29:AA43">
    <cfRule type="expression" priority="2" dxfId="1" stopIfTrue="1">
      <formula>AA10=1</formula>
    </cfRule>
  </conditionalFormatting>
  <conditionalFormatting sqref="D6:F6">
    <cfRule type="expression" priority="3" dxfId="3" stopIfTrue="1">
      <formula>COUNTA(D10:Z136)&lt;&gt;COUNTIF(D10:Z136,"&gt;=0")</formula>
    </cfRule>
  </conditionalFormatting>
  <conditionalFormatting sqref="G6">
    <cfRule type="expression" priority="4" dxfId="3" stopIfTrue="1">
      <formula>COUNTA(G10:AB136)&lt;&gt;COUNTIF(G10:AB136,"&gt;=0")</formula>
    </cfRule>
  </conditionalFormatting>
  <conditionalFormatting sqref="H6">
    <cfRule type="expression" priority="5" dxfId="3" stopIfTrue="1">
      <formula>COUNTA(H10:AB136)&lt;&gt;COUNTIF(H10:AB136,"&gt;=0")</formula>
    </cfRule>
  </conditionalFormatting>
  <conditionalFormatting sqref="I6">
    <cfRule type="expression" priority="6" dxfId="3" stopIfTrue="1">
      <formula>COUNTA(I10:AB136)&lt;&gt;COUNTIF(I10:AB136,"&gt;=0")</formula>
    </cfRule>
  </conditionalFormatting>
  <conditionalFormatting sqref="J6">
    <cfRule type="expression" priority="7" dxfId="3" stopIfTrue="1">
      <formula>COUNTA(J10:AB136)&lt;&gt;COUNTIF(J10:AB136,"&gt;=0")</formula>
    </cfRule>
  </conditionalFormatting>
  <conditionalFormatting sqref="K6">
    <cfRule type="expression" priority="8" dxfId="3" stopIfTrue="1">
      <formula>COUNTA(K10:AB136)&lt;&gt;COUNTIF(K10:AB136,"&gt;=0")</formula>
    </cfRule>
  </conditionalFormatting>
  <conditionalFormatting sqref="L6">
    <cfRule type="expression" priority="9" dxfId="3" stopIfTrue="1">
      <formula>COUNTA(L10:AB136)&lt;&gt;COUNTIF(L10:AB136,"&gt;=0")</formula>
    </cfRule>
  </conditionalFormatting>
  <conditionalFormatting sqref="M6">
    <cfRule type="expression" priority="10" dxfId="3" stopIfTrue="1">
      <formula>COUNTA(M10:AB136)&lt;&gt;COUNTIF(M10:AB136,"&gt;=0")</formula>
    </cfRule>
  </conditionalFormatting>
  <conditionalFormatting sqref="N6">
    <cfRule type="expression" priority="11" dxfId="3" stopIfTrue="1">
      <formula>COUNTA(N10:AB136)&lt;&gt;COUNTIF(N10:AB136,"&gt;=0")</formula>
    </cfRule>
  </conditionalFormatting>
  <conditionalFormatting sqref="O6">
    <cfRule type="expression" priority="12" dxfId="3" stopIfTrue="1">
      <formula>COUNTA(O10:AB136)&lt;&gt;COUNTIF(O10:AB136,"&gt;=0")</formula>
    </cfRule>
  </conditionalFormatting>
  <conditionalFormatting sqref="P6">
    <cfRule type="expression" priority="13" dxfId="3" stopIfTrue="1">
      <formula>COUNTA(P10:AB136)&lt;&gt;COUNTIF(P10:AB136,"&gt;=0")</formula>
    </cfRule>
  </conditionalFormatting>
  <conditionalFormatting sqref="Q6">
    <cfRule type="expression" priority="14" dxfId="3" stopIfTrue="1">
      <formula>COUNTA(Q10:AB136)&lt;&gt;COUNTIF(Q10:AB136,"&gt;=0")</formula>
    </cfRule>
  </conditionalFormatting>
  <conditionalFormatting sqref="R6">
    <cfRule type="expression" priority="15" dxfId="3" stopIfTrue="1">
      <formula>COUNTA(R10:AB136)&lt;&gt;COUNTIF(R10:AB136,"&gt;=0")</formula>
    </cfRule>
  </conditionalFormatting>
  <conditionalFormatting sqref="S6">
    <cfRule type="expression" priority="16" dxfId="3" stopIfTrue="1">
      <formula>COUNTA(S10:AB136)&lt;&gt;COUNTIF(S10:AB136,"&gt;=0")</formula>
    </cfRule>
  </conditionalFormatting>
  <conditionalFormatting sqref="T6">
    <cfRule type="expression" priority="17" dxfId="3" stopIfTrue="1">
      <formula>COUNTA(T10:AB136)&lt;&gt;COUNTIF(T10:AB136,"&gt;=0")</formula>
    </cfRule>
  </conditionalFormatting>
  <conditionalFormatting sqref="U6">
    <cfRule type="expression" priority="18" dxfId="3" stopIfTrue="1">
      <formula>COUNTA(U10:AB136)&lt;&gt;COUNTIF(U10:AB136,"&gt;=0")</formula>
    </cfRule>
  </conditionalFormatting>
  <conditionalFormatting sqref="V6">
    <cfRule type="expression" priority="19" dxfId="3" stopIfTrue="1">
      <formula>COUNTA(V10:AB136)&lt;&gt;COUNTIF(V10:AB136,"&gt;=0")</formula>
    </cfRule>
  </conditionalFormatting>
  <conditionalFormatting sqref="W6">
    <cfRule type="expression" priority="20" dxfId="3" stopIfTrue="1">
      <formula>COUNTA(W10:AB136)&lt;&gt;COUNTIF(W10:AB136,"&gt;=0")</formula>
    </cfRule>
  </conditionalFormatting>
  <conditionalFormatting sqref="X6">
    <cfRule type="expression" priority="21" dxfId="3" stopIfTrue="1">
      <formula>COUNTA(X10:AB136)&lt;&gt;COUNTIF(X10:AB136,"&gt;=0")</formula>
    </cfRule>
  </conditionalFormatting>
  <conditionalFormatting sqref="Y6">
    <cfRule type="expression" priority="22" dxfId="3" stopIfTrue="1">
      <formula>COUNTA(Y10:AB136)&lt;&gt;COUNTIF(Y10:AB136,"&gt;=0")</formula>
    </cfRule>
  </conditionalFormatting>
  <conditionalFormatting sqref="Z6">
    <cfRule type="expression" priority="23" dxfId="3" stopIfTrue="1">
      <formula>COUNTA(Z10:AB136)&lt;&gt;COUNTIF(Z10:AB136,"&gt;=0")</formula>
    </cfRule>
  </conditionalFormatting>
  <conditionalFormatting sqref="AA6">
    <cfRule type="expression" priority="3" dxfId="3" stopIfTrue="1">
      <formula>COUNTA(AA10:AB136)&lt;&gt;COUNTIF(AA10:AB136,"&gt;=0")</formula>
    </cfRule>
  </conditionalFormatting>
  <printOptions/>
  <pageMargins left="0.7480314960629921" right="0.7480314960629921" top="0.984251968503937" bottom="0.984251968503937" header="0.5118110236220472" footer="0.5118110236220472"/>
  <pageSetup horizontalDpi="600" verticalDpi="600" orientation="portrait" paperSize="8" scale="60" r:id="rId1"/>
  <headerFooter alignWithMargins="0">
    <oddFooter>&amp;R2013 Triennial Central Bank Survey</oddFooter>
  </headerFooter>
  <rowBreaks count="1" manualBreakCount="1">
    <brk id="74" min="1" max="26" man="1"/>
  </rowBreaks>
</worksheet>
</file>

<file path=xl/worksheets/sheet5.xml><?xml version="1.0" encoding="utf-8"?>
<worksheet xmlns="http://schemas.openxmlformats.org/spreadsheetml/2006/main" xmlns:r="http://schemas.openxmlformats.org/officeDocument/2006/relationships">
  <sheetPr codeName="Sheet12">
    <outlinePr summaryBelow="0" summaryRight="0"/>
  </sheetPr>
  <dimension ref="B1:AD141"/>
  <sheetViews>
    <sheetView showGridLines="0" zoomScaleSheetLayoutView="70" zoomScalePageLayoutView="0" workbookViewId="0" topLeftCell="A1">
      <pane xSplit="3" ySplit="8" topLeftCell="D117" activePane="bottomRight" state="frozen"/>
      <selection pane="topLeft" activeCell="A1" sqref="A1"/>
      <selection pane="topRight" activeCell="D1" sqref="D1"/>
      <selection pane="bottomLeft" activeCell="A9" sqref="A9"/>
      <selection pane="bottomRight" activeCell="C141" sqref="C141:AA141"/>
    </sheetView>
  </sheetViews>
  <sheetFormatPr defaultColWidth="0" defaultRowHeight="12"/>
  <cols>
    <col min="1" max="2" width="1.75390625" style="52" customWidth="1"/>
    <col min="3" max="3" width="50.75390625" style="52" customWidth="1"/>
    <col min="4" max="9" width="7.75390625" style="52" customWidth="1"/>
    <col min="10" max="10" width="7.75390625" style="79" customWidth="1"/>
    <col min="11" max="23" width="7.75390625" style="55" customWidth="1"/>
    <col min="24" max="25" width="8.875" style="52" customWidth="1"/>
    <col min="26" max="26" width="12.75390625" style="52" customWidth="1"/>
    <col min="27" max="27" width="11.75390625" style="55" customWidth="1"/>
    <col min="28" max="29" width="1.75390625" style="52" customWidth="1"/>
    <col min="30" max="30" width="9.125" style="52" customWidth="1"/>
    <col min="31" max="16384" width="0" style="52" hidden="1" customWidth="1"/>
  </cols>
  <sheetData>
    <row r="1" spans="2:29" s="49" customFormat="1" ht="19.5" customHeight="1">
      <c r="B1" s="241" t="s">
        <v>99</v>
      </c>
      <c r="C1" s="242"/>
      <c r="D1" s="243"/>
      <c r="E1" s="243"/>
      <c r="F1" s="243"/>
      <c r="G1" s="243"/>
      <c r="H1" s="243"/>
      <c r="I1" s="243"/>
      <c r="K1" s="245"/>
      <c r="L1" s="245"/>
      <c r="M1" s="245"/>
      <c r="N1" s="245"/>
      <c r="O1" s="245"/>
      <c r="P1" s="245"/>
      <c r="Q1" s="245"/>
      <c r="R1" s="245"/>
      <c r="S1" s="245"/>
      <c r="T1" s="245"/>
      <c r="U1" s="245"/>
      <c r="V1" s="245"/>
      <c r="W1" s="245"/>
      <c r="X1" s="243"/>
      <c r="Y1" s="243"/>
      <c r="Z1" s="243"/>
      <c r="AA1" s="244"/>
      <c r="AB1" s="48"/>
      <c r="AC1" s="243"/>
    </row>
    <row r="2" spans="2:29" s="49" customFormat="1" ht="19.5" customHeight="1">
      <c r="B2" s="54"/>
      <c r="C2" s="199" t="s">
        <v>146</v>
      </c>
      <c r="D2" s="199"/>
      <c r="E2" s="199"/>
      <c r="F2" s="199"/>
      <c r="G2" s="199"/>
      <c r="H2" s="199"/>
      <c r="I2" s="199"/>
      <c r="J2" s="199"/>
      <c r="K2" s="199"/>
      <c r="L2" s="199"/>
      <c r="M2" s="199"/>
      <c r="N2" s="199"/>
      <c r="O2" s="199"/>
      <c r="P2" s="199"/>
      <c r="Q2" s="199"/>
      <c r="R2" s="199"/>
      <c r="S2" s="199"/>
      <c r="T2" s="199"/>
      <c r="U2" s="199"/>
      <c r="V2" s="199"/>
      <c r="W2" s="199"/>
      <c r="X2" s="199"/>
      <c r="Y2" s="199"/>
      <c r="Z2" s="199"/>
      <c r="AA2" s="199"/>
      <c r="AB2" s="48"/>
      <c r="AC2" s="276"/>
    </row>
    <row r="3" spans="3:29" s="49" customFormat="1" ht="19.5" customHeight="1">
      <c r="C3" s="199" t="s">
        <v>141</v>
      </c>
      <c r="D3" s="199"/>
      <c r="E3" s="199"/>
      <c r="F3" s="199"/>
      <c r="G3" s="199"/>
      <c r="H3" s="199"/>
      <c r="I3" s="199"/>
      <c r="J3" s="199"/>
      <c r="K3" s="199"/>
      <c r="L3" s="199"/>
      <c r="M3" s="199"/>
      <c r="N3" s="199"/>
      <c r="O3" s="199"/>
      <c r="P3" s="199"/>
      <c r="Q3" s="199"/>
      <c r="R3" s="199"/>
      <c r="S3" s="199"/>
      <c r="T3" s="199"/>
      <c r="U3" s="199"/>
      <c r="V3" s="199"/>
      <c r="W3" s="199"/>
      <c r="X3" s="199"/>
      <c r="Y3" s="199"/>
      <c r="Z3" s="199"/>
      <c r="AA3" s="199"/>
      <c r="AB3" s="48"/>
      <c r="AC3" s="276"/>
    </row>
    <row r="4" spans="3:29" s="49" customFormat="1" ht="19.5" customHeight="1">
      <c r="C4" s="199" t="s">
        <v>140</v>
      </c>
      <c r="D4" s="199"/>
      <c r="E4" s="199"/>
      <c r="F4" s="199"/>
      <c r="G4" s="199"/>
      <c r="H4" s="199"/>
      <c r="I4" s="199"/>
      <c r="J4" s="199"/>
      <c r="K4" s="199"/>
      <c r="L4" s="199"/>
      <c r="M4" s="199"/>
      <c r="N4" s="199"/>
      <c r="O4" s="199"/>
      <c r="P4" s="199"/>
      <c r="Q4" s="199"/>
      <c r="R4" s="199"/>
      <c r="S4" s="199"/>
      <c r="T4" s="199"/>
      <c r="U4" s="199"/>
      <c r="V4" s="199"/>
      <c r="W4" s="199"/>
      <c r="X4" s="199"/>
      <c r="Y4" s="199"/>
      <c r="Z4" s="199"/>
      <c r="AA4" s="199"/>
      <c r="AB4" s="48"/>
      <c r="AC4" s="341"/>
    </row>
    <row r="5" spans="3:29" s="49" customFormat="1" ht="19.5" customHeight="1">
      <c r="C5" s="199" t="s">
        <v>63</v>
      </c>
      <c r="D5" s="199"/>
      <c r="E5" s="199"/>
      <c r="F5" s="199"/>
      <c r="G5" s="199"/>
      <c r="H5" s="199"/>
      <c r="I5" s="199"/>
      <c r="J5" s="199"/>
      <c r="K5" s="199"/>
      <c r="L5" s="199"/>
      <c r="M5" s="199"/>
      <c r="N5" s="199"/>
      <c r="O5" s="199"/>
      <c r="P5" s="199"/>
      <c r="Q5" s="199"/>
      <c r="R5" s="199"/>
      <c r="S5" s="199"/>
      <c r="T5" s="199"/>
      <c r="U5" s="199"/>
      <c r="V5" s="199"/>
      <c r="W5" s="199"/>
      <c r="X5" s="199"/>
      <c r="Y5" s="199"/>
      <c r="Z5" s="199"/>
      <c r="AA5" s="199"/>
      <c r="AC5" s="342"/>
    </row>
    <row r="6" spans="4:29" s="49" customFormat="1" ht="39.75" customHeight="1">
      <c r="D6" s="283" t="s">
        <v>283</v>
      </c>
      <c r="E6" s="283"/>
      <c r="F6" s="283"/>
      <c r="G6" s="283"/>
      <c r="H6" s="283"/>
      <c r="I6" s="283"/>
      <c r="J6" s="283"/>
      <c r="K6" s="283"/>
      <c r="L6" s="283"/>
      <c r="M6" s="283"/>
      <c r="N6" s="283"/>
      <c r="O6" s="283"/>
      <c r="P6" s="283"/>
      <c r="Q6" s="283"/>
      <c r="R6" s="283"/>
      <c r="S6" s="283"/>
      <c r="T6" s="283"/>
      <c r="U6" s="283"/>
      <c r="V6" s="283"/>
      <c r="W6" s="283"/>
      <c r="X6" s="283"/>
      <c r="Y6" s="283"/>
      <c r="Z6" s="283"/>
      <c r="AA6" s="283"/>
      <c r="AB6" s="283"/>
      <c r="AC6" s="243"/>
    </row>
    <row r="7" spans="2:29" s="115" customFormat="1" ht="27.75" customHeight="1">
      <c r="B7" s="306"/>
      <c r="C7" s="307" t="s">
        <v>84</v>
      </c>
      <c r="D7" s="308" t="s">
        <v>107</v>
      </c>
      <c r="E7" s="309"/>
      <c r="F7" s="309"/>
      <c r="G7" s="309"/>
      <c r="H7" s="309"/>
      <c r="I7" s="309"/>
      <c r="J7" s="309"/>
      <c r="K7" s="309"/>
      <c r="L7" s="309"/>
      <c r="M7" s="309"/>
      <c r="N7" s="309"/>
      <c r="O7" s="309"/>
      <c r="P7" s="309"/>
      <c r="Q7" s="343"/>
      <c r="R7" s="344" t="s">
        <v>266</v>
      </c>
      <c r="S7" s="345"/>
      <c r="T7" s="345"/>
      <c r="U7" s="345"/>
      <c r="V7" s="345"/>
      <c r="W7" s="345"/>
      <c r="X7" s="345"/>
      <c r="Y7" s="346"/>
      <c r="Z7" s="347" t="s">
        <v>154</v>
      </c>
      <c r="AA7" s="347" t="s">
        <v>155</v>
      </c>
      <c r="AB7" s="56"/>
      <c r="AC7" s="310"/>
    </row>
    <row r="8" spans="2:29" s="115" customFormat="1" ht="27.75" customHeight="1">
      <c r="B8" s="311"/>
      <c r="C8" s="312"/>
      <c r="D8" s="348" t="s">
        <v>91</v>
      </c>
      <c r="E8" s="348" t="s">
        <v>90</v>
      </c>
      <c r="F8" s="348" t="s">
        <v>89</v>
      </c>
      <c r="G8" s="348" t="s">
        <v>122</v>
      </c>
      <c r="H8" s="348" t="s">
        <v>108</v>
      </c>
      <c r="I8" s="348" t="s">
        <v>88</v>
      </c>
      <c r="J8" s="348" t="s">
        <v>113</v>
      </c>
      <c r="K8" s="348" t="s">
        <v>87</v>
      </c>
      <c r="L8" s="348" t="s">
        <v>126</v>
      </c>
      <c r="M8" s="348" t="s">
        <v>117</v>
      </c>
      <c r="N8" s="348" t="s">
        <v>109</v>
      </c>
      <c r="O8" s="348" t="s">
        <v>60</v>
      </c>
      <c r="P8" s="349" t="s">
        <v>153</v>
      </c>
      <c r="Q8" s="348" t="s">
        <v>92</v>
      </c>
      <c r="R8" s="348" t="s">
        <v>91</v>
      </c>
      <c r="S8" s="348" t="s">
        <v>110</v>
      </c>
      <c r="T8" s="348" t="s">
        <v>90</v>
      </c>
      <c r="U8" s="348" t="s">
        <v>125</v>
      </c>
      <c r="V8" s="348" t="s">
        <v>60</v>
      </c>
      <c r="W8" s="348" t="s">
        <v>121</v>
      </c>
      <c r="X8" s="349" t="s">
        <v>153</v>
      </c>
      <c r="Y8" s="348" t="s">
        <v>92</v>
      </c>
      <c r="Z8" s="350"/>
      <c r="AA8" s="350"/>
      <c r="AB8" s="57"/>
      <c r="AC8" s="314"/>
    </row>
    <row r="9" spans="2:29" s="76" customFormat="1" ht="30" customHeight="1">
      <c r="B9" s="315"/>
      <c r="C9" s="316" t="s">
        <v>132</v>
      </c>
      <c r="D9" s="139"/>
      <c r="E9" s="139"/>
      <c r="F9" s="139"/>
      <c r="G9" s="139"/>
      <c r="H9" s="139"/>
      <c r="I9" s="139"/>
      <c r="J9" s="351"/>
      <c r="K9" s="351"/>
      <c r="L9" s="351"/>
      <c r="M9" s="351"/>
      <c r="N9" s="351"/>
      <c r="O9" s="351"/>
      <c r="P9" s="351"/>
      <c r="Q9" s="351"/>
      <c r="R9" s="351"/>
      <c r="S9" s="351"/>
      <c r="T9" s="351"/>
      <c r="U9" s="351"/>
      <c r="V9" s="351"/>
      <c r="W9" s="351"/>
      <c r="X9" s="351"/>
      <c r="Y9" s="351"/>
      <c r="Z9" s="351"/>
      <c r="AA9" s="330"/>
      <c r="AB9" s="123"/>
      <c r="AC9" s="318"/>
    </row>
    <row r="10" spans="2:29" s="115" customFormat="1" ht="16.5" customHeight="1">
      <c r="B10" s="287"/>
      <c r="C10" s="63" t="s">
        <v>94</v>
      </c>
      <c r="D10" s="139">
        <f>D11+D12</f>
        <v>3.4727025382156493</v>
      </c>
      <c r="E10" s="139">
        <f aca="true" t="shared" si="0" ref="E10:P10">E11+E12</f>
        <v>4.990329045914031</v>
      </c>
      <c r="F10" s="139">
        <f t="shared" si="0"/>
        <v>13.706032167500899</v>
      </c>
      <c r="G10" s="139">
        <f t="shared" si="0"/>
        <v>0</v>
      </c>
      <c r="H10" s="139">
        <f t="shared" si="0"/>
        <v>2.478988712367988</v>
      </c>
      <c r="I10" s="139">
        <f t="shared" si="0"/>
        <v>41.663705017004936</v>
      </c>
      <c r="J10" s="139">
        <f t="shared" si="0"/>
        <v>510.47811935575106</v>
      </c>
      <c r="K10" s="139">
        <f t="shared" si="0"/>
        <v>23.404462504494404</v>
      </c>
      <c r="L10" s="139">
        <f t="shared" si="0"/>
        <v>3.450835997636581</v>
      </c>
      <c r="M10" s="139">
        <f t="shared" si="0"/>
        <v>795.6844750817223</v>
      </c>
      <c r="N10" s="139">
        <f t="shared" si="0"/>
        <v>6.336230655117016</v>
      </c>
      <c r="O10" s="139">
        <f t="shared" si="0"/>
        <v>24.299139645483244</v>
      </c>
      <c r="P10" s="139">
        <f t="shared" si="0"/>
        <v>314.00339929600807</v>
      </c>
      <c r="Q10" s="136">
        <f>+SUM(D10:P10)</f>
        <v>1743.968420017216</v>
      </c>
      <c r="R10" s="139">
        <f aca="true" t="shared" si="1" ref="R10:X10">R11+R12</f>
        <v>0</v>
      </c>
      <c r="S10" s="139">
        <f t="shared" si="1"/>
        <v>0</v>
      </c>
      <c r="T10" s="139">
        <f t="shared" si="1"/>
        <v>0</v>
      </c>
      <c r="U10" s="139">
        <f t="shared" si="1"/>
        <v>0</v>
      </c>
      <c r="V10" s="139">
        <f t="shared" si="1"/>
        <v>0</v>
      </c>
      <c r="W10" s="139">
        <f t="shared" si="1"/>
        <v>0</v>
      </c>
      <c r="X10" s="139">
        <f t="shared" si="1"/>
        <v>2.5479093395495522</v>
      </c>
      <c r="Y10" s="136">
        <f>+SUM(R10:X10)</f>
        <v>2.5479093395495522</v>
      </c>
      <c r="Z10" s="139"/>
      <c r="AA10" s="239">
        <f>+'A1'!M10+'A2'!Z10+'A3'!Q10+'A3'!Y10+'A3'!Z10</f>
        <v>10033.798291352115</v>
      </c>
      <c r="AB10" s="124"/>
      <c r="AC10" s="75"/>
    </row>
    <row r="11" spans="2:29" s="115" customFormat="1" ht="16.5" customHeight="1">
      <c r="B11" s="288"/>
      <c r="C11" s="68" t="s">
        <v>144</v>
      </c>
      <c r="D11" s="139">
        <v>0.07800000000000001</v>
      </c>
      <c r="E11" s="139">
        <v>0.13</v>
      </c>
      <c r="F11" s="139">
        <v>1.356</v>
      </c>
      <c r="G11" s="139">
        <v>0</v>
      </c>
      <c r="H11" s="139">
        <v>0</v>
      </c>
      <c r="I11" s="139">
        <v>1.048</v>
      </c>
      <c r="J11" s="139">
        <v>29.135199999999998</v>
      </c>
      <c r="K11" s="139">
        <v>1.6760000000000002</v>
      </c>
      <c r="L11" s="139">
        <v>0</v>
      </c>
      <c r="M11" s="139">
        <v>28.79</v>
      </c>
      <c r="N11" s="139">
        <v>0</v>
      </c>
      <c r="O11" s="139">
        <v>0.46799999999999997</v>
      </c>
      <c r="P11" s="139">
        <v>5.942</v>
      </c>
      <c r="Q11" s="136">
        <f>+SUM(D11:P11)</f>
        <v>68.6232</v>
      </c>
      <c r="R11" s="139">
        <v>0</v>
      </c>
      <c r="S11" s="139">
        <v>0</v>
      </c>
      <c r="T11" s="139">
        <v>0</v>
      </c>
      <c r="U11" s="139">
        <v>0</v>
      </c>
      <c r="V11" s="139">
        <v>0</v>
      </c>
      <c r="W11" s="139">
        <v>0</v>
      </c>
      <c r="X11" s="139">
        <v>0</v>
      </c>
      <c r="Y11" s="136">
        <f aca="true" t="shared" si="2" ref="Y11:Y20">+SUM(R11:X11)</f>
        <v>0</v>
      </c>
      <c r="Z11" s="139"/>
      <c r="AA11" s="239">
        <f>+'A1'!M11+'A2'!Z11+'A3'!Q11+'A3'!Y11+'A3'!Z11</f>
        <v>1240.2725217900975</v>
      </c>
      <c r="AB11" s="124"/>
      <c r="AC11" s="75"/>
    </row>
    <row r="12" spans="2:29" s="115" customFormat="1" ht="16.5" customHeight="1">
      <c r="B12" s="288"/>
      <c r="C12" s="68" t="s">
        <v>145</v>
      </c>
      <c r="D12" s="139">
        <v>3.3947025382156495</v>
      </c>
      <c r="E12" s="139">
        <v>4.860329045914031</v>
      </c>
      <c r="F12" s="139">
        <v>12.350032167500899</v>
      </c>
      <c r="G12" s="139">
        <v>0</v>
      </c>
      <c r="H12" s="139">
        <v>2.478988712367988</v>
      </c>
      <c r="I12" s="139">
        <v>40.615705017004935</v>
      </c>
      <c r="J12" s="139">
        <v>481.34291935575106</v>
      </c>
      <c r="K12" s="139">
        <v>21.728462504494402</v>
      </c>
      <c r="L12" s="139">
        <v>3.450835997636581</v>
      </c>
      <c r="M12" s="139">
        <v>766.8944750817224</v>
      </c>
      <c r="N12" s="139">
        <v>6.336230655117016</v>
      </c>
      <c r="O12" s="139">
        <v>23.831139645483244</v>
      </c>
      <c r="P12" s="139">
        <v>308.06139929600806</v>
      </c>
      <c r="Q12" s="136">
        <f>+SUM(D12:P12)</f>
        <v>1675.3452200172164</v>
      </c>
      <c r="R12" s="139">
        <v>0</v>
      </c>
      <c r="S12" s="139">
        <v>0</v>
      </c>
      <c r="T12" s="139">
        <v>0</v>
      </c>
      <c r="U12" s="139">
        <v>0</v>
      </c>
      <c r="V12" s="139">
        <v>0</v>
      </c>
      <c r="W12" s="139">
        <v>0</v>
      </c>
      <c r="X12" s="139">
        <v>2.5479093395495522</v>
      </c>
      <c r="Y12" s="136">
        <f t="shared" si="2"/>
        <v>2.5479093395495522</v>
      </c>
      <c r="Z12" s="139"/>
      <c r="AA12" s="239">
        <f>+'A1'!M12+'A2'!Z12+'A3'!Q12+'A3'!Y12+'A3'!Z12</f>
        <v>8793.525769562018</v>
      </c>
      <c r="AB12" s="124"/>
      <c r="AC12" s="75"/>
    </row>
    <row r="13" spans="2:29" s="115" customFormat="1" ht="30" customHeight="1">
      <c r="B13" s="287"/>
      <c r="C13" s="63" t="s">
        <v>95</v>
      </c>
      <c r="D13" s="139">
        <f aca="true" t="shared" si="3" ref="D13:P13">D14+D15</f>
        <v>0</v>
      </c>
      <c r="E13" s="139">
        <f t="shared" si="3"/>
        <v>0</v>
      </c>
      <c r="F13" s="139">
        <f t="shared" si="3"/>
        <v>50.08</v>
      </c>
      <c r="G13" s="139">
        <f t="shared" si="3"/>
        <v>0</v>
      </c>
      <c r="H13" s="139">
        <f t="shared" si="3"/>
        <v>0</v>
      </c>
      <c r="I13" s="139">
        <f t="shared" si="3"/>
        <v>58.30949561336</v>
      </c>
      <c r="J13" s="139">
        <f t="shared" si="3"/>
        <v>1.640285</v>
      </c>
      <c r="K13" s="139">
        <f t="shared" si="3"/>
        <v>1</v>
      </c>
      <c r="L13" s="139">
        <f t="shared" si="3"/>
        <v>0</v>
      </c>
      <c r="M13" s="139">
        <f t="shared" si="3"/>
        <v>467.30875</v>
      </c>
      <c r="N13" s="139">
        <f t="shared" si="3"/>
        <v>0</v>
      </c>
      <c r="O13" s="139">
        <f t="shared" si="3"/>
        <v>2.8025</v>
      </c>
      <c r="P13" s="139">
        <f t="shared" si="3"/>
        <v>86.805</v>
      </c>
      <c r="Q13" s="136">
        <f>+SUM(D13:P13)</f>
        <v>667.9460306133601</v>
      </c>
      <c r="R13" s="139">
        <f aca="true" t="shared" si="4" ref="R13:X13">R14+R15</f>
        <v>0</v>
      </c>
      <c r="S13" s="139">
        <f t="shared" si="4"/>
        <v>0</v>
      </c>
      <c r="T13" s="139">
        <f t="shared" si="4"/>
        <v>0</v>
      </c>
      <c r="U13" s="139">
        <f t="shared" si="4"/>
        <v>0</v>
      </c>
      <c r="V13" s="139">
        <f t="shared" si="4"/>
        <v>0</v>
      </c>
      <c r="W13" s="139">
        <f t="shared" si="4"/>
        <v>0</v>
      </c>
      <c r="X13" s="139">
        <f t="shared" si="4"/>
        <v>0.3172487710941063</v>
      </c>
      <c r="Y13" s="136">
        <f t="shared" si="2"/>
        <v>0.3172487710941063</v>
      </c>
      <c r="Z13" s="139"/>
      <c r="AA13" s="239">
        <f>+'A1'!M13+'A2'!Z13+'A3'!Q13+'A3'!Y13+'A3'!Z13</f>
        <v>930.9903969554692</v>
      </c>
      <c r="AB13" s="124"/>
      <c r="AC13" s="75"/>
    </row>
    <row r="14" spans="2:29" s="115" customFormat="1" ht="16.5" customHeight="1">
      <c r="B14" s="287"/>
      <c r="C14" s="68" t="s">
        <v>144</v>
      </c>
      <c r="D14" s="139">
        <v>0</v>
      </c>
      <c r="E14" s="139">
        <v>0</v>
      </c>
      <c r="F14" s="139">
        <v>0.08</v>
      </c>
      <c r="G14" s="139">
        <v>0</v>
      </c>
      <c r="H14" s="139">
        <v>0</v>
      </c>
      <c r="I14" s="139">
        <v>0.30949561336</v>
      </c>
      <c r="J14" s="139">
        <v>1.640285</v>
      </c>
      <c r="K14" s="139">
        <v>0</v>
      </c>
      <c r="L14" s="139">
        <v>0</v>
      </c>
      <c r="M14" s="139">
        <v>3.30875</v>
      </c>
      <c r="N14" s="139">
        <v>0</v>
      </c>
      <c r="O14" s="139">
        <v>2.8025</v>
      </c>
      <c r="P14" s="139">
        <v>84.105</v>
      </c>
      <c r="Q14" s="140">
        <f aca="true" t="shared" si="5" ref="Q14:Q77">+SUM(D14:P14)</f>
        <v>92.24603061336</v>
      </c>
      <c r="R14" s="139">
        <v>0</v>
      </c>
      <c r="S14" s="139">
        <v>0</v>
      </c>
      <c r="T14" s="139">
        <v>0</v>
      </c>
      <c r="U14" s="139">
        <v>0</v>
      </c>
      <c r="V14" s="139">
        <v>0</v>
      </c>
      <c r="W14" s="139">
        <v>0</v>
      </c>
      <c r="X14" s="139">
        <v>0.3172487710941063</v>
      </c>
      <c r="Y14" s="136">
        <f t="shared" si="2"/>
        <v>0.3172487710941063</v>
      </c>
      <c r="Z14" s="139"/>
      <c r="AA14" s="239">
        <f>+'A1'!M14+'A2'!Z14+'A3'!Q14+'A3'!Y14+'A3'!Z14</f>
        <v>322.88614048485937</v>
      </c>
      <c r="AB14" s="124"/>
      <c r="AC14" s="75"/>
    </row>
    <row r="15" spans="2:29" s="115" customFormat="1" ht="16.5" customHeight="1">
      <c r="B15" s="287"/>
      <c r="C15" s="68" t="s">
        <v>145</v>
      </c>
      <c r="D15" s="139">
        <v>0</v>
      </c>
      <c r="E15" s="139">
        <v>0</v>
      </c>
      <c r="F15" s="139">
        <v>50</v>
      </c>
      <c r="G15" s="139">
        <v>0</v>
      </c>
      <c r="H15" s="139">
        <v>0</v>
      </c>
      <c r="I15" s="139">
        <v>58</v>
      </c>
      <c r="J15" s="139">
        <v>0</v>
      </c>
      <c r="K15" s="139">
        <v>1</v>
      </c>
      <c r="L15" s="139">
        <v>0</v>
      </c>
      <c r="M15" s="139">
        <v>464</v>
      </c>
      <c r="N15" s="139">
        <v>0</v>
      </c>
      <c r="O15" s="139">
        <v>0</v>
      </c>
      <c r="P15" s="139">
        <v>2.7</v>
      </c>
      <c r="Q15" s="140">
        <f t="shared" si="5"/>
        <v>575.7</v>
      </c>
      <c r="R15" s="139">
        <v>0</v>
      </c>
      <c r="S15" s="139">
        <v>0</v>
      </c>
      <c r="T15" s="139">
        <v>0</v>
      </c>
      <c r="U15" s="139">
        <v>0</v>
      </c>
      <c r="V15" s="139">
        <v>0</v>
      </c>
      <c r="W15" s="139">
        <v>0</v>
      </c>
      <c r="X15" s="139">
        <v>0</v>
      </c>
      <c r="Y15" s="136">
        <f t="shared" si="2"/>
        <v>0</v>
      </c>
      <c r="Z15" s="139"/>
      <c r="AA15" s="239">
        <f>+'A1'!M15+'A2'!Z15+'A3'!Q15+'A3'!Y15+'A3'!Z15</f>
        <v>608.1042564706098</v>
      </c>
      <c r="AB15" s="124"/>
      <c r="AC15" s="75"/>
    </row>
    <row r="16" spans="2:29" s="76" customFormat="1" ht="30" customHeight="1">
      <c r="B16" s="319"/>
      <c r="C16" s="320" t="s">
        <v>272</v>
      </c>
      <c r="D16" s="139">
        <v>0</v>
      </c>
      <c r="E16" s="139">
        <v>0</v>
      </c>
      <c r="F16" s="139">
        <v>0.078</v>
      </c>
      <c r="G16" s="139">
        <v>0</v>
      </c>
      <c r="H16" s="139">
        <v>0</v>
      </c>
      <c r="I16" s="139">
        <v>0</v>
      </c>
      <c r="J16" s="139">
        <v>0</v>
      </c>
      <c r="K16" s="139">
        <v>0</v>
      </c>
      <c r="L16" s="139">
        <v>0</v>
      </c>
      <c r="M16" s="139">
        <v>0</v>
      </c>
      <c r="N16" s="139">
        <v>0</v>
      </c>
      <c r="O16" s="139">
        <v>0</v>
      </c>
      <c r="P16" s="139">
        <v>0.105</v>
      </c>
      <c r="Q16" s="142">
        <f t="shared" si="5"/>
        <v>0.183</v>
      </c>
      <c r="R16" s="139">
        <v>0</v>
      </c>
      <c r="S16" s="139">
        <v>0</v>
      </c>
      <c r="T16" s="139">
        <v>0</v>
      </c>
      <c r="U16" s="139">
        <v>0</v>
      </c>
      <c r="V16" s="139">
        <v>0</v>
      </c>
      <c r="W16" s="139">
        <v>0</v>
      </c>
      <c r="X16" s="139">
        <v>0</v>
      </c>
      <c r="Y16" s="136">
        <f t="shared" si="2"/>
        <v>0</v>
      </c>
      <c r="Z16" s="131"/>
      <c r="AA16" s="239">
        <f>+'A1'!M16+'A2'!Z16+'A3'!Q16+'A3'!Y16+'A3'!Z16</f>
        <v>81.87196670607622</v>
      </c>
      <c r="AB16" s="125"/>
      <c r="AC16" s="318"/>
    </row>
    <row r="17" spans="2:29" s="115" customFormat="1" ht="16.5" customHeight="1">
      <c r="B17" s="288"/>
      <c r="C17" s="68" t="s">
        <v>156</v>
      </c>
      <c r="D17" s="139">
        <v>0</v>
      </c>
      <c r="E17" s="139">
        <v>0</v>
      </c>
      <c r="F17" s="139">
        <v>4.002</v>
      </c>
      <c r="G17" s="139">
        <v>0</v>
      </c>
      <c r="H17" s="139">
        <v>0</v>
      </c>
      <c r="I17" s="139">
        <v>0</v>
      </c>
      <c r="J17" s="139">
        <v>0</v>
      </c>
      <c r="K17" s="139">
        <v>0.6</v>
      </c>
      <c r="L17" s="139">
        <v>0</v>
      </c>
      <c r="M17" s="139">
        <v>0.368</v>
      </c>
      <c r="N17" s="139">
        <v>0</v>
      </c>
      <c r="O17" s="139">
        <v>0.842</v>
      </c>
      <c r="P17" s="139">
        <v>0</v>
      </c>
      <c r="Q17" s="140">
        <f t="shared" si="5"/>
        <v>5.811999999999999</v>
      </c>
      <c r="R17" s="139">
        <v>0</v>
      </c>
      <c r="S17" s="139">
        <v>0</v>
      </c>
      <c r="T17" s="139">
        <v>0</v>
      </c>
      <c r="U17" s="139">
        <v>0</v>
      </c>
      <c r="V17" s="139">
        <v>0</v>
      </c>
      <c r="W17" s="139">
        <v>0</v>
      </c>
      <c r="X17" s="139">
        <v>0</v>
      </c>
      <c r="Y17" s="136">
        <f t="shared" si="2"/>
        <v>0</v>
      </c>
      <c r="Z17" s="139"/>
      <c r="AA17" s="239">
        <f>+'A1'!M17+'A2'!Z17+'A3'!Q17+'A3'!Y17+'A3'!Z17</f>
        <v>33.4442119340698</v>
      </c>
      <c r="AB17" s="124"/>
      <c r="AC17" s="75"/>
    </row>
    <row r="18" spans="2:29" s="115" customFormat="1" ht="16.5" customHeight="1">
      <c r="B18" s="288"/>
      <c r="C18" s="68" t="s">
        <v>61</v>
      </c>
      <c r="D18" s="139">
        <v>0</v>
      </c>
      <c r="E18" s="139">
        <v>0</v>
      </c>
      <c r="F18" s="139">
        <v>0</v>
      </c>
      <c r="G18" s="139">
        <v>0</v>
      </c>
      <c r="H18" s="139">
        <v>0</v>
      </c>
      <c r="I18" s="139">
        <v>0</v>
      </c>
      <c r="J18" s="139">
        <v>0</v>
      </c>
      <c r="K18" s="139">
        <v>0</v>
      </c>
      <c r="L18" s="139">
        <v>0</v>
      </c>
      <c r="M18" s="139">
        <v>0</v>
      </c>
      <c r="N18" s="139">
        <v>0</v>
      </c>
      <c r="O18" s="139">
        <v>0</v>
      </c>
      <c r="P18" s="139">
        <v>0</v>
      </c>
      <c r="Q18" s="140">
        <f t="shared" si="5"/>
        <v>0</v>
      </c>
      <c r="R18" s="139">
        <v>0</v>
      </c>
      <c r="S18" s="139">
        <v>0</v>
      </c>
      <c r="T18" s="139">
        <v>0</v>
      </c>
      <c r="U18" s="139">
        <v>0</v>
      </c>
      <c r="V18" s="139">
        <v>0</v>
      </c>
      <c r="W18" s="139">
        <v>0</v>
      </c>
      <c r="X18" s="139">
        <v>0</v>
      </c>
      <c r="Y18" s="136">
        <f t="shared" si="2"/>
        <v>0</v>
      </c>
      <c r="Z18" s="139"/>
      <c r="AA18" s="239">
        <f>+'A1'!M18+'A2'!Z18+'A3'!Q18+'A3'!Y18+'A3'!Z18</f>
        <v>0</v>
      </c>
      <c r="AB18" s="124"/>
      <c r="AC18" s="75"/>
    </row>
    <row r="19" spans="2:29" s="115" customFormat="1" ht="16.5" customHeight="1">
      <c r="B19" s="288"/>
      <c r="C19" s="68" t="s">
        <v>273</v>
      </c>
      <c r="D19" s="139">
        <v>0</v>
      </c>
      <c r="E19" s="139">
        <v>0</v>
      </c>
      <c r="F19" s="139">
        <v>0</v>
      </c>
      <c r="G19" s="139">
        <v>0</v>
      </c>
      <c r="H19" s="139">
        <v>0</v>
      </c>
      <c r="I19" s="139">
        <v>0</v>
      </c>
      <c r="J19" s="139">
        <v>0</v>
      </c>
      <c r="K19" s="139">
        <v>0</v>
      </c>
      <c r="L19" s="139">
        <v>0</v>
      </c>
      <c r="M19" s="139">
        <v>0</v>
      </c>
      <c r="N19" s="139">
        <v>0</v>
      </c>
      <c r="O19" s="139">
        <v>0</v>
      </c>
      <c r="P19" s="139">
        <v>0</v>
      </c>
      <c r="Q19" s="140">
        <f t="shared" si="5"/>
        <v>0</v>
      </c>
      <c r="R19" s="139">
        <v>0</v>
      </c>
      <c r="S19" s="139">
        <v>0</v>
      </c>
      <c r="T19" s="139">
        <v>0</v>
      </c>
      <c r="U19" s="139">
        <v>0</v>
      </c>
      <c r="V19" s="139">
        <v>0</v>
      </c>
      <c r="W19" s="139">
        <v>0</v>
      </c>
      <c r="X19" s="139">
        <v>0</v>
      </c>
      <c r="Y19" s="136">
        <f t="shared" si="2"/>
        <v>0</v>
      </c>
      <c r="Z19" s="139"/>
      <c r="AA19" s="239">
        <f>+'A1'!M19+'A2'!Z19+'A3'!Q19+'A3'!Y19+'A3'!Z19</f>
        <v>4</v>
      </c>
      <c r="AB19" s="124"/>
      <c r="AC19" s="75"/>
    </row>
    <row r="20" spans="2:29" s="115" customFormat="1" ht="16.5" customHeight="1">
      <c r="B20" s="288"/>
      <c r="C20" s="321" t="s">
        <v>135</v>
      </c>
      <c r="D20" s="139">
        <v>0</v>
      </c>
      <c r="E20" s="139">
        <v>0</v>
      </c>
      <c r="F20" s="139">
        <v>0</v>
      </c>
      <c r="G20" s="139">
        <v>0</v>
      </c>
      <c r="H20" s="139">
        <v>0</v>
      </c>
      <c r="I20" s="139">
        <v>0</v>
      </c>
      <c r="J20" s="139">
        <v>0</v>
      </c>
      <c r="K20" s="139">
        <v>0</v>
      </c>
      <c r="L20" s="139">
        <v>0</v>
      </c>
      <c r="M20" s="139">
        <v>0</v>
      </c>
      <c r="N20" s="139">
        <v>0</v>
      </c>
      <c r="O20" s="139">
        <v>0</v>
      </c>
      <c r="P20" s="139">
        <v>0</v>
      </c>
      <c r="Q20" s="140">
        <f t="shared" si="5"/>
        <v>0</v>
      </c>
      <c r="R20" s="139">
        <v>0</v>
      </c>
      <c r="S20" s="139">
        <v>0</v>
      </c>
      <c r="T20" s="139">
        <v>0</v>
      </c>
      <c r="U20" s="139">
        <v>0</v>
      </c>
      <c r="V20" s="139">
        <v>0</v>
      </c>
      <c r="W20" s="139">
        <v>0</v>
      </c>
      <c r="X20" s="139">
        <v>0</v>
      </c>
      <c r="Y20" s="136">
        <f t="shared" si="2"/>
        <v>0</v>
      </c>
      <c r="Z20" s="139"/>
      <c r="AA20" s="239">
        <f>+'A1'!M20+'A2'!Z20+'A3'!Q20+'A3'!Y20+'A3'!Z20</f>
        <v>11.14395060412702</v>
      </c>
      <c r="AB20" s="124"/>
      <c r="AC20" s="75"/>
    </row>
    <row r="21" spans="2:29" s="115" customFormat="1" ht="16.5" customHeight="1">
      <c r="B21" s="288"/>
      <c r="C21" s="322" t="s">
        <v>8</v>
      </c>
      <c r="D21" s="139">
        <v>0</v>
      </c>
      <c r="E21" s="139">
        <v>0</v>
      </c>
      <c r="F21" s="139">
        <v>46</v>
      </c>
      <c r="G21" s="139">
        <v>0</v>
      </c>
      <c r="H21" s="139">
        <v>0</v>
      </c>
      <c r="I21" s="139">
        <v>58.30949561336</v>
      </c>
      <c r="J21" s="139">
        <v>1.640285</v>
      </c>
      <c r="K21" s="139">
        <v>0</v>
      </c>
      <c r="L21" s="139">
        <v>0</v>
      </c>
      <c r="M21" s="139">
        <v>466.94075</v>
      </c>
      <c r="N21" s="139">
        <v>0</v>
      </c>
      <c r="O21" s="139">
        <v>1.9605</v>
      </c>
      <c r="P21" s="139">
        <v>87.149066896214</v>
      </c>
      <c r="Q21" s="140">
        <f t="shared" si="5"/>
        <v>662.000097509574</v>
      </c>
      <c r="R21" s="139">
        <v>0</v>
      </c>
      <c r="S21" s="139">
        <v>0</v>
      </c>
      <c r="T21" s="139">
        <v>0</v>
      </c>
      <c r="U21" s="139">
        <v>0</v>
      </c>
      <c r="V21" s="139">
        <v>0</v>
      </c>
      <c r="W21" s="139">
        <v>0</v>
      </c>
      <c r="X21" s="139">
        <v>0.3172487710941063</v>
      </c>
      <c r="Y21" s="140">
        <v>0.3172487710941063</v>
      </c>
      <c r="Z21" s="139"/>
      <c r="AA21" s="239">
        <f>+'A1'!M21+'A2'!Z21+'A3'!Q21+'A3'!Y21+'A3'!Z21</f>
        <v>800.578719850404</v>
      </c>
      <c r="AB21" s="124"/>
      <c r="AC21" s="75"/>
    </row>
    <row r="22" spans="2:29" s="76" customFormat="1" ht="24.75" customHeight="1">
      <c r="B22" s="319"/>
      <c r="C22" s="67" t="s">
        <v>96</v>
      </c>
      <c r="D22" s="139">
        <f aca="true" t="shared" si="6" ref="D22:P22">D23+D24</f>
        <v>1.5719976144529468</v>
      </c>
      <c r="E22" s="139">
        <f t="shared" si="6"/>
        <v>1.320381152977753</v>
      </c>
      <c r="F22" s="139">
        <f t="shared" si="6"/>
        <v>6.821054939685347</v>
      </c>
      <c r="G22" s="139">
        <f t="shared" si="6"/>
        <v>0</v>
      </c>
      <c r="H22" s="139">
        <f t="shared" si="6"/>
        <v>0.7967895667156539</v>
      </c>
      <c r="I22" s="139">
        <f t="shared" si="6"/>
        <v>5.787092328572535</v>
      </c>
      <c r="J22" s="139">
        <f t="shared" si="6"/>
        <v>104.28274947556122</v>
      </c>
      <c r="K22" s="139">
        <f t="shared" si="6"/>
        <v>5.13240451441774</v>
      </c>
      <c r="L22" s="139">
        <f t="shared" si="6"/>
        <v>0.40046271157958757</v>
      </c>
      <c r="M22" s="139">
        <f t="shared" si="6"/>
        <v>23.336549687832516</v>
      </c>
      <c r="N22" s="139">
        <f t="shared" si="6"/>
        <v>2.1595220075001262</v>
      </c>
      <c r="O22" s="139">
        <f t="shared" si="6"/>
        <v>0.003</v>
      </c>
      <c r="P22" s="139">
        <f t="shared" si="6"/>
        <v>44.55208243348705</v>
      </c>
      <c r="Q22" s="142">
        <f t="shared" si="5"/>
        <v>196.16408643278248</v>
      </c>
      <c r="R22" s="139">
        <f aca="true" t="shared" si="7" ref="R22:X22">R23+R24</f>
        <v>0</v>
      </c>
      <c r="S22" s="139">
        <f t="shared" si="7"/>
        <v>0</v>
      </c>
      <c r="T22" s="139">
        <f t="shared" si="7"/>
        <v>0</v>
      </c>
      <c r="U22" s="139">
        <f t="shared" si="7"/>
        <v>0</v>
      </c>
      <c r="V22" s="139">
        <f t="shared" si="7"/>
        <v>0</v>
      </c>
      <c r="W22" s="139">
        <f t="shared" si="7"/>
        <v>0</v>
      </c>
      <c r="X22" s="139">
        <f t="shared" si="7"/>
        <v>2.0303507957312763</v>
      </c>
      <c r="Y22" s="142">
        <f aca="true" t="shared" si="8" ref="Y22:Y77">+SUM(R22:X22)</f>
        <v>2.0303507957312763</v>
      </c>
      <c r="Z22" s="131"/>
      <c r="AA22" s="239">
        <f>+'A1'!M22+'A2'!Z22+'A3'!Q22+'A3'!Y22+'A3'!Z22</f>
        <v>3961.0335453421812</v>
      </c>
      <c r="AB22" s="125"/>
      <c r="AC22" s="318"/>
    </row>
    <row r="23" spans="2:29" s="323" customFormat="1" ht="16.5" customHeight="1">
      <c r="B23" s="119"/>
      <c r="C23" s="68" t="s">
        <v>144</v>
      </c>
      <c r="D23" s="139">
        <v>1.5719976144529468</v>
      </c>
      <c r="E23" s="139">
        <v>1.2243811529777529</v>
      </c>
      <c r="F23" s="139">
        <v>5.077054939685347</v>
      </c>
      <c r="G23" s="139">
        <v>0</v>
      </c>
      <c r="H23" s="139">
        <v>0.7647895667156539</v>
      </c>
      <c r="I23" s="139">
        <v>4.811092328572535</v>
      </c>
      <c r="J23" s="139">
        <v>20.266749475561205</v>
      </c>
      <c r="K23" s="139">
        <v>4.32440451441774</v>
      </c>
      <c r="L23" s="139">
        <v>0.39246271157958756</v>
      </c>
      <c r="M23" s="139">
        <v>12.872549687832514</v>
      </c>
      <c r="N23" s="139">
        <v>1.5755220075001262</v>
      </c>
      <c r="O23" s="139">
        <v>0.003</v>
      </c>
      <c r="P23" s="139">
        <v>40.26023066031521</v>
      </c>
      <c r="Q23" s="331">
        <f t="shared" si="5"/>
        <v>93.14423465961062</v>
      </c>
      <c r="R23" s="139">
        <v>0</v>
      </c>
      <c r="S23" s="139">
        <v>0</v>
      </c>
      <c r="T23" s="139">
        <v>0</v>
      </c>
      <c r="U23" s="139">
        <v>0</v>
      </c>
      <c r="V23" s="139">
        <v>0</v>
      </c>
      <c r="W23" s="139">
        <v>0</v>
      </c>
      <c r="X23" s="139">
        <v>2.0303507957312763</v>
      </c>
      <c r="Y23" s="331">
        <f t="shared" si="8"/>
        <v>2.0303507957312763</v>
      </c>
      <c r="Z23" s="331"/>
      <c r="AA23" s="239">
        <f>+'A1'!M23+'A2'!Z23+'A3'!Q23+'A3'!Y23+'A3'!Z23</f>
        <v>3180.686032939791</v>
      </c>
      <c r="AB23" s="127"/>
      <c r="AC23" s="325"/>
    </row>
    <row r="24" spans="2:29" s="115" customFormat="1" ht="16.5" customHeight="1">
      <c r="B24" s="288"/>
      <c r="C24" s="68" t="s">
        <v>145</v>
      </c>
      <c r="D24" s="139">
        <v>0</v>
      </c>
      <c r="E24" s="139">
        <v>0.096</v>
      </c>
      <c r="F24" s="139">
        <v>1.7440000000000002</v>
      </c>
      <c r="G24" s="139">
        <v>0</v>
      </c>
      <c r="H24" s="139">
        <v>0.032</v>
      </c>
      <c r="I24" s="139">
        <v>0.976</v>
      </c>
      <c r="J24" s="139">
        <v>84.016</v>
      </c>
      <c r="K24" s="139">
        <v>0.808</v>
      </c>
      <c r="L24" s="139">
        <v>0.008</v>
      </c>
      <c r="M24" s="139">
        <v>10.464</v>
      </c>
      <c r="N24" s="139">
        <v>0.584</v>
      </c>
      <c r="O24" s="139">
        <v>0</v>
      </c>
      <c r="P24" s="139">
        <v>4.291851773171844</v>
      </c>
      <c r="Q24" s="140">
        <f t="shared" si="5"/>
        <v>103.01985177317185</v>
      </c>
      <c r="R24" s="139">
        <v>0</v>
      </c>
      <c r="S24" s="139">
        <v>0</v>
      </c>
      <c r="T24" s="139">
        <v>0</v>
      </c>
      <c r="U24" s="139">
        <v>0</v>
      </c>
      <c r="V24" s="139">
        <v>0</v>
      </c>
      <c r="W24" s="139">
        <v>0</v>
      </c>
      <c r="X24" s="139">
        <v>0</v>
      </c>
      <c r="Y24" s="140">
        <f t="shared" si="8"/>
        <v>0</v>
      </c>
      <c r="Z24" s="139"/>
      <c r="AA24" s="239">
        <f>+'A1'!M24+'A2'!Z24+'A3'!Q24+'A3'!Y24+'A3'!Z24</f>
        <v>780.3475124023898</v>
      </c>
      <c r="AB24" s="124"/>
      <c r="AC24" s="75"/>
    </row>
    <row r="25" spans="2:29" s="76" customFormat="1" ht="30" customHeight="1">
      <c r="B25" s="324"/>
      <c r="C25" s="67" t="s">
        <v>136</v>
      </c>
      <c r="D25" s="142">
        <f aca="true" t="shared" si="9" ref="D25:J25">+SUM(D22,D13,D10)</f>
        <v>5.044700152668597</v>
      </c>
      <c r="E25" s="142">
        <f t="shared" si="9"/>
        <v>6.310710198891783</v>
      </c>
      <c r="F25" s="142">
        <f t="shared" si="9"/>
        <v>70.60708710718625</v>
      </c>
      <c r="G25" s="142">
        <f t="shared" si="9"/>
        <v>0</v>
      </c>
      <c r="H25" s="142">
        <f t="shared" si="9"/>
        <v>3.275778279083642</v>
      </c>
      <c r="I25" s="142">
        <f t="shared" si="9"/>
        <v>105.76029295893747</v>
      </c>
      <c r="J25" s="142">
        <f t="shared" si="9"/>
        <v>616.4011538313123</v>
      </c>
      <c r="K25" s="142">
        <f aca="true" t="shared" si="10" ref="K25:Z25">+SUM(K22,K13,K10)</f>
        <v>29.536867018912144</v>
      </c>
      <c r="L25" s="142">
        <f t="shared" si="10"/>
        <v>3.8512987092161683</v>
      </c>
      <c r="M25" s="142">
        <f t="shared" si="10"/>
        <v>1286.329774769555</v>
      </c>
      <c r="N25" s="142">
        <f t="shared" si="10"/>
        <v>8.495752662617143</v>
      </c>
      <c r="O25" s="142">
        <f t="shared" si="10"/>
        <v>27.104639645483246</v>
      </c>
      <c r="P25" s="142">
        <f t="shared" si="10"/>
        <v>445.3604817294951</v>
      </c>
      <c r="Q25" s="142">
        <f t="shared" si="5"/>
        <v>2608.0785370633585</v>
      </c>
      <c r="R25" s="142">
        <f t="shared" si="10"/>
        <v>0</v>
      </c>
      <c r="S25" s="142">
        <f t="shared" si="10"/>
        <v>0</v>
      </c>
      <c r="T25" s="142">
        <f t="shared" si="10"/>
        <v>0</v>
      </c>
      <c r="U25" s="142">
        <f t="shared" si="10"/>
        <v>0</v>
      </c>
      <c r="V25" s="142">
        <f>+SUM(V22,V13,V10)</f>
        <v>0</v>
      </c>
      <c r="W25" s="142">
        <f t="shared" si="10"/>
        <v>0</v>
      </c>
      <c r="X25" s="142">
        <f t="shared" si="10"/>
        <v>4.8955089063749355</v>
      </c>
      <c r="Y25" s="142">
        <f t="shared" si="8"/>
        <v>4.8955089063749355</v>
      </c>
      <c r="Z25" s="142">
        <f t="shared" si="10"/>
        <v>0</v>
      </c>
      <c r="AA25" s="239">
        <f>+'A1'!M25+'A2'!Z25+'A3'!Q25+'A3'!Y25+'A3'!Z25</f>
        <v>14925.822233649766</v>
      </c>
      <c r="AB25" s="123"/>
      <c r="AC25" s="318"/>
    </row>
    <row r="26" spans="2:29" s="323" customFormat="1" ht="16.5" customHeight="1">
      <c r="B26" s="119"/>
      <c r="C26" s="120" t="s">
        <v>20</v>
      </c>
      <c r="D26" s="139">
        <v>0</v>
      </c>
      <c r="E26" s="139">
        <v>0</v>
      </c>
      <c r="F26" s="139">
        <v>0</v>
      </c>
      <c r="G26" s="139">
        <v>0</v>
      </c>
      <c r="H26" s="139">
        <v>0</v>
      </c>
      <c r="I26" s="139">
        <v>15</v>
      </c>
      <c r="J26" s="139">
        <v>0</v>
      </c>
      <c r="K26" s="139">
        <v>0</v>
      </c>
      <c r="L26" s="139">
        <v>0</v>
      </c>
      <c r="M26" s="139">
        <v>10</v>
      </c>
      <c r="N26" s="139">
        <v>0</v>
      </c>
      <c r="O26" s="139">
        <v>0</v>
      </c>
      <c r="P26" s="139">
        <v>0</v>
      </c>
      <c r="Q26" s="331">
        <f t="shared" si="5"/>
        <v>25</v>
      </c>
      <c r="R26" s="139">
        <v>0</v>
      </c>
      <c r="S26" s="139">
        <v>0</v>
      </c>
      <c r="T26" s="139">
        <v>0</v>
      </c>
      <c r="U26" s="139">
        <v>0</v>
      </c>
      <c r="V26" s="139">
        <v>0</v>
      </c>
      <c r="W26" s="139">
        <v>0</v>
      </c>
      <c r="X26" s="139">
        <v>0</v>
      </c>
      <c r="Y26" s="331">
        <f t="shared" si="8"/>
        <v>0</v>
      </c>
      <c r="Z26" s="331"/>
      <c r="AA26" s="352">
        <f>+'A1'!M26+'A2'!Z26+'A3'!Q26+'A3'!Y26+'A3'!Z26</f>
        <v>606</v>
      </c>
      <c r="AB26" s="126"/>
      <c r="AC26" s="325"/>
    </row>
    <row r="27" spans="2:29" s="323" customFormat="1" ht="16.5" customHeight="1">
      <c r="B27" s="121"/>
      <c r="C27" s="122" t="s">
        <v>21</v>
      </c>
      <c r="D27" s="139">
        <v>0</v>
      </c>
      <c r="E27" s="139">
        <v>0</v>
      </c>
      <c r="F27" s="139">
        <v>0</v>
      </c>
      <c r="G27" s="139">
        <v>0</v>
      </c>
      <c r="H27" s="139">
        <v>0</v>
      </c>
      <c r="I27" s="139">
        <v>0</v>
      </c>
      <c r="J27" s="139">
        <v>0</v>
      </c>
      <c r="K27" s="139">
        <v>0</v>
      </c>
      <c r="L27" s="139">
        <v>0</v>
      </c>
      <c r="M27" s="139">
        <v>0</v>
      </c>
      <c r="N27" s="139">
        <v>0</v>
      </c>
      <c r="O27" s="139">
        <v>0</v>
      </c>
      <c r="P27" s="139">
        <v>0</v>
      </c>
      <c r="Q27" s="331">
        <f t="shared" si="5"/>
        <v>0</v>
      </c>
      <c r="R27" s="139">
        <v>0</v>
      </c>
      <c r="S27" s="139">
        <v>0</v>
      </c>
      <c r="T27" s="139">
        <v>0</v>
      </c>
      <c r="U27" s="139">
        <v>0</v>
      </c>
      <c r="V27" s="139">
        <v>0</v>
      </c>
      <c r="W27" s="139">
        <v>0</v>
      </c>
      <c r="X27" s="139">
        <v>0</v>
      </c>
      <c r="Y27" s="331">
        <f t="shared" si="8"/>
        <v>0</v>
      </c>
      <c r="Z27" s="353"/>
      <c r="AA27" s="352">
        <f>+'A1'!M27+'A2'!Z27+'A3'!Q27+'A3'!Y27+'A3'!Z27</f>
        <v>45.36685215207098</v>
      </c>
      <c r="AB27" s="127"/>
      <c r="AC27" s="325"/>
    </row>
    <row r="28" spans="2:29" s="76" customFormat="1" ht="30" customHeight="1">
      <c r="B28" s="286"/>
      <c r="C28" s="71" t="s">
        <v>5</v>
      </c>
      <c r="D28" s="131"/>
      <c r="E28" s="131"/>
      <c r="F28" s="131"/>
      <c r="G28" s="131"/>
      <c r="H28" s="131"/>
      <c r="I28" s="131"/>
      <c r="J28" s="131"/>
      <c r="K28" s="131"/>
      <c r="L28" s="131"/>
      <c r="M28" s="131"/>
      <c r="N28" s="131"/>
      <c r="O28" s="131"/>
      <c r="P28" s="131"/>
      <c r="Q28" s="142"/>
      <c r="R28" s="131"/>
      <c r="S28" s="131"/>
      <c r="T28" s="131"/>
      <c r="U28" s="131"/>
      <c r="V28" s="131"/>
      <c r="W28" s="131"/>
      <c r="X28" s="131"/>
      <c r="Y28" s="142"/>
      <c r="Z28" s="131"/>
      <c r="AA28" s="239"/>
      <c r="AB28" s="123"/>
      <c r="AC28" s="318"/>
    </row>
    <row r="29" spans="2:29" s="115" customFormat="1" ht="16.5" customHeight="1">
      <c r="B29" s="287"/>
      <c r="C29" s="63" t="s">
        <v>94</v>
      </c>
      <c r="D29" s="139">
        <f aca="true" t="shared" si="11" ref="D29:P29">D30+D31</f>
        <v>0</v>
      </c>
      <c r="E29" s="139">
        <f t="shared" si="11"/>
        <v>0</v>
      </c>
      <c r="F29" s="139">
        <f t="shared" si="11"/>
        <v>0.10293479999999999</v>
      </c>
      <c r="G29" s="139">
        <f t="shared" si="11"/>
        <v>0</v>
      </c>
      <c r="H29" s="139">
        <f t="shared" si="11"/>
        <v>0.164</v>
      </c>
      <c r="I29" s="139">
        <f t="shared" si="11"/>
        <v>66.66899394000001</v>
      </c>
      <c r="J29" s="139">
        <f t="shared" si="11"/>
        <v>0</v>
      </c>
      <c r="K29" s="139">
        <f t="shared" si="11"/>
        <v>4.364150983116</v>
      </c>
      <c r="L29" s="139">
        <f t="shared" si="11"/>
        <v>0.001</v>
      </c>
      <c r="M29" s="139">
        <f t="shared" si="11"/>
        <v>1.184</v>
      </c>
      <c r="N29" s="139">
        <f t="shared" si="11"/>
        <v>0.065</v>
      </c>
      <c r="O29" s="139">
        <f t="shared" si="11"/>
        <v>0</v>
      </c>
      <c r="P29" s="139">
        <f t="shared" si="11"/>
        <v>0</v>
      </c>
      <c r="Q29" s="140">
        <f t="shared" si="5"/>
        <v>72.55007972311601</v>
      </c>
      <c r="R29" s="139">
        <f aca="true" t="shared" si="12" ref="R29:X29">R30+R31</f>
        <v>0</v>
      </c>
      <c r="S29" s="139">
        <f t="shared" si="12"/>
        <v>0</v>
      </c>
      <c r="T29" s="139">
        <f t="shared" si="12"/>
        <v>0</v>
      </c>
      <c r="U29" s="139">
        <f t="shared" si="12"/>
        <v>0</v>
      </c>
      <c r="V29" s="139">
        <f t="shared" si="12"/>
        <v>0</v>
      </c>
      <c r="W29" s="139">
        <f t="shared" si="12"/>
        <v>0</v>
      </c>
      <c r="X29" s="139">
        <f t="shared" si="12"/>
        <v>1.5780575685400091</v>
      </c>
      <c r="Y29" s="140">
        <f t="shared" si="8"/>
        <v>1.5780575685400091</v>
      </c>
      <c r="Z29" s="139"/>
      <c r="AA29" s="239">
        <f>+'A1'!M29+'A2'!Z29+'A3'!Q29+'A3'!Y29+'A3'!Z29</f>
        <v>2241.6904237246918</v>
      </c>
      <c r="AB29" s="124"/>
      <c r="AC29" s="75"/>
    </row>
    <row r="30" spans="2:29" s="115" customFormat="1" ht="16.5" customHeight="1">
      <c r="B30" s="288"/>
      <c r="C30" s="68" t="s">
        <v>144</v>
      </c>
      <c r="D30" s="139">
        <v>0</v>
      </c>
      <c r="E30" s="139">
        <v>0</v>
      </c>
      <c r="F30" s="139">
        <v>0</v>
      </c>
      <c r="G30" s="139">
        <v>0</v>
      </c>
      <c r="H30" s="139">
        <v>0</v>
      </c>
      <c r="I30" s="139">
        <v>0</v>
      </c>
      <c r="J30" s="139">
        <v>0</v>
      </c>
      <c r="K30" s="139">
        <v>0</v>
      </c>
      <c r="L30" s="139">
        <v>0</v>
      </c>
      <c r="M30" s="139">
        <v>0</v>
      </c>
      <c r="N30" s="139">
        <v>0</v>
      </c>
      <c r="O30" s="139">
        <v>0</v>
      </c>
      <c r="P30" s="139">
        <v>0</v>
      </c>
      <c r="Q30" s="140">
        <f t="shared" si="5"/>
        <v>0</v>
      </c>
      <c r="R30" s="139">
        <v>0</v>
      </c>
      <c r="S30" s="139">
        <v>0</v>
      </c>
      <c r="T30" s="139">
        <v>0</v>
      </c>
      <c r="U30" s="139">
        <v>0</v>
      </c>
      <c r="V30" s="139">
        <v>0</v>
      </c>
      <c r="W30" s="139">
        <v>0</v>
      </c>
      <c r="X30" s="139">
        <v>0</v>
      </c>
      <c r="Y30" s="140">
        <f t="shared" si="8"/>
        <v>0</v>
      </c>
      <c r="Z30" s="139"/>
      <c r="AA30" s="239">
        <f>+'A1'!M30+'A2'!Z30+'A3'!Q30+'A3'!Y30+'A3'!Z30</f>
        <v>0</v>
      </c>
      <c r="AB30" s="124"/>
      <c r="AC30" s="75"/>
    </row>
    <row r="31" spans="2:29" s="115" customFormat="1" ht="16.5" customHeight="1">
      <c r="B31" s="288"/>
      <c r="C31" s="68" t="s">
        <v>145</v>
      </c>
      <c r="D31" s="139">
        <v>0</v>
      </c>
      <c r="E31" s="139">
        <v>0</v>
      </c>
      <c r="F31" s="139">
        <v>0.10293479999999999</v>
      </c>
      <c r="G31" s="139">
        <v>0</v>
      </c>
      <c r="H31" s="139">
        <v>0.164</v>
      </c>
      <c r="I31" s="139">
        <v>66.66899394000001</v>
      </c>
      <c r="J31" s="139">
        <v>0</v>
      </c>
      <c r="K31" s="139">
        <v>4.364150983116</v>
      </c>
      <c r="L31" s="139">
        <v>0.001</v>
      </c>
      <c r="M31" s="139">
        <v>1.184</v>
      </c>
      <c r="N31" s="139">
        <v>0.065</v>
      </c>
      <c r="O31" s="139">
        <v>0</v>
      </c>
      <c r="P31" s="139">
        <v>0</v>
      </c>
      <c r="Q31" s="140">
        <f t="shared" si="5"/>
        <v>72.55007972311601</v>
      </c>
      <c r="R31" s="139">
        <v>0</v>
      </c>
      <c r="S31" s="139">
        <v>0</v>
      </c>
      <c r="T31" s="139">
        <v>0</v>
      </c>
      <c r="U31" s="139">
        <v>0</v>
      </c>
      <c r="V31" s="139">
        <v>0</v>
      </c>
      <c r="W31" s="139">
        <v>0</v>
      </c>
      <c r="X31" s="139">
        <v>1.5780575685400091</v>
      </c>
      <c r="Y31" s="140">
        <f t="shared" si="8"/>
        <v>1.5780575685400091</v>
      </c>
      <c r="Z31" s="139"/>
      <c r="AA31" s="239">
        <f>+'A1'!M31+'A2'!Z31+'A3'!Q31+'A3'!Y31+'A3'!Z31</f>
        <v>2241.6904237246918</v>
      </c>
      <c r="AB31" s="124"/>
      <c r="AC31" s="75"/>
    </row>
    <row r="32" spans="2:29" s="115" customFormat="1" ht="30" customHeight="1">
      <c r="B32" s="287"/>
      <c r="C32" s="63" t="s">
        <v>95</v>
      </c>
      <c r="D32" s="139">
        <f aca="true" t="shared" si="13" ref="D32:P32">D33+D34</f>
        <v>0</v>
      </c>
      <c r="E32" s="139">
        <f t="shared" si="13"/>
        <v>0</v>
      </c>
      <c r="F32" s="139">
        <f t="shared" si="13"/>
        <v>0.010395329059999998</v>
      </c>
      <c r="G32" s="139">
        <f t="shared" si="13"/>
        <v>0</v>
      </c>
      <c r="H32" s="139">
        <f t="shared" si="13"/>
        <v>0</v>
      </c>
      <c r="I32" s="139">
        <f t="shared" si="13"/>
        <v>0.232396498842</v>
      </c>
      <c r="J32" s="139">
        <f t="shared" si="13"/>
        <v>0.03336067834</v>
      </c>
      <c r="K32" s="139">
        <f t="shared" si="13"/>
        <v>0</v>
      </c>
      <c r="L32" s="139">
        <f t="shared" si="13"/>
        <v>0.00551360564</v>
      </c>
      <c r="M32" s="139">
        <f t="shared" si="13"/>
        <v>0.8215549205399999</v>
      </c>
      <c r="N32" s="139">
        <f t="shared" si="13"/>
        <v>0.0030785339399999998</v>
      </c>
      <c r="O32" s="139">
        <f t="shared" si="13"/>
        <v>0.02</v>
      </c>
      <c r="P32" s="139">
        <f t="shared" si="13"/>
        <v>0.26945525647747426</v>
      </c>
      <c r="Q32" s="140">
        <f t="shared" si="5"/>
        <v>1.395754822839474</v>
      </c>
      <c r="R32" s="139">
        <f aca="true" t="shared" si="14" ref="R32:X32">R33+R34</f>
        <v>0</v>
      </c>
      <c r="S32" s="139">
        <f t="shared" si="14"/>
        <v>0</v>
      </c>
      <c r="T32" s="139">
        <f t="shared" si="14"/>
        <v>0</v>
      </c>
      <c r="U32" s="139">
        <f t="shared" si="14"/>
        <v>0</v>
      </c>
      <c r="V32" s="139">
        <f t="shared" si="14"/>
        <v>0</v>
      </c>
      <c r="W32" s="139">
        <f t="shared" si="14"/>
        <v>0</v>
      </c>
      <c r="X32" s="139">
        <f t="shared" si="14"/>
        <v>1.57776693863072</v>
      </c>
      <c r="Y32" s="140">
        <f t="shared" si="8"/>
        <v>1.57776693863072</v>
      </c>
      <c r="Z32" s="139"/>
      <c r="AA32" s="239">
        <f>+'A1'!M32+'A2'!Z32+'A3'!Q32+'A3'!Y32+'A3'!Z32</f>
        <v>59.317548971570304</v>
      </c>
      <c r="AB32" s="124"/>
      <c r="AC32" s="75"/>
    </row>
    <row r="33" spans="2:29" s="115" customFormat="1" ht="16.5" customHeight="1">
      <c r="B33" s="287"/>
      <c r="C33" s="68" t="s">
        <v>144</v>
      </c>
      <c r="D33" s="139">
        <v>0</v>
      </c>
      <c r="E33" s="139">
        <v>0</v>
      </c>
      <c r="F33" s="139">
        <v>0.010264629059999999</v>
      </c>
      <c r="G33" s="139">
        <v>0</v>
      </c>
      <c r="H33" s="139">
        <v>0</v>
      </c>
      <c r="I33" s="139">
        <v>0.232396498842</v>
      </c>
      <c r="J33" s="139">
        <v>0.03336067834</v>
      </c>
      <c r="K33" s="139">
        <v>0</v>
      </c>
      <c r="L33" s="139">
        <v>0.00551360564</v>
      </c>
      <c r="M33" s="139">
        <v>0.8215549205399999</v>
      </c>
      <c r="N33" s="139">
        <v>0.0018474183599999998</v>
      </c>
      <c r="O33" s="139">
        <v>0.02</v>
      </c>
      <c r="P33" s="139">
        <v>0.236</v>
      </c>
      <c r="Q33" s="140">
        <f t="shared" si="5"/>
        <v>1.3609377507819997</v>
      </c>
      <c r="R33" s="139">
        <v>0</v>
      </c>
      <c r="S33" s="139">
        <v>0</v>
      </c>
      <c r="T33" s="139">
        <v>0</v>
      </c>
      <c r="U33" s="139">
        <v>0</v>
      </c>
      <c r="V33" s="139">
        <v>0</v>
      </c>
      <c r="W33" s="139">
        <v>0</v>
      </c>
      <c r="X33" s="139">
        <v>1.57776693863072</v>
      </c>
      <c r="Y33" s="140">
        <f t="shared" si="8"/>
        <v>1.57776693863072</v>
      </c>
      <c r="Z33" s="139"/>
      <c r="AA33" s="239">
        <f>+'A1'!M33+'A2'!Z33+'A3'!Q33+'A3'!Y33+'A3'!Z33</f>
        <v>59.127481339409954</v>
      </c>
      <c r="AB33" s="124"/>
      <c r="AC33" s="75"/>
    </row>
    <row r="34" spans="2:29" s="115" customFormat="1" ht="16.5" customHeight="1">
      <c r="B34" s="287"/>
      <c r="C34" s="68" t="s">
        <v>145</v>
      </c>
      <c r="D34" s="139">
        <v>0</v>
      </c>
      <c r="E34" s="139">
        <v>0</v>
      </c>
      <c r="F34" s="139">
        <v>0.00013069999999999998</v>
      </c>
      <c r="G34" s="139">
        <v>0</v>
      </c>
      <c r="H34" s="139">
        <v>0</v>
      </c>
      <c r="I34" s="139">
        <v>0</v>
      </c>
      <c r="J34" s="139">
        <v>0</v>
      </c>
      <c r="K34" s="139">
        <v>0</v>
      </c>
      <c r="L34" s="139">
        <v>0</v>
      </c>
      <c r="M34" s="139">
        <v>0</v>
      </c>
      <c r="N34" s="139">
        <v>0.00123111558</v>
      </c>
      <c r="O34" s="139">
        <v>0</v>
      </c>
      <c r="P34" s="139">
        <v>0.03345525647747428</v>
      </c>
      <c r="Q34" s="140">
        <f t="shared" si="5"/>
        <v>0.03481707205747428</v>
      </c>
      <c r="R34" s="139">
        <v>0</v>
      </c>
      <c r="S34" s="139">
        <v>0</v>
      </c>
      <c r="T34" s="139">
        <v>0</v>
      </c>
      <c r="U34" s="139">
        <v>0</v>
      </c>
      <c r="V34" s="139">
        <v>0</v>
      </c>
      <c r="W34" s="139">
        <v>0</v>
      </c>
      <c r="X34" s="139">
        <v>0</v>
      </c>
      <c r="Y34" s="140">
        <f t="shared" si="8"/>
        <v>0</v>
      </c>
      <c r="Z34" s="139"/>
      <c r="AA34" s="239">
        <f>+'A1'!M34+'A2'!Z34+'A3'!Q34+'A3'!Y34+'A3'!Z34</f>
        <v>0.19006763216034764</v>
      </c>
      <c r="AB34" s="124"/>
      <c r="AC34" s="75"/>
    </row>
    <row r="35" spans="2:29" s="76" customFormat="1" ht="30" customHeight="1">
      <c r="B35" s="319"/>
      <c r="C35" s="320" t="s">
        <v>272</v>
      </c>
      <c r="D35" s="139">
        <v>0</v>
      </c>
      <c r="E35" s="139">
        <v>0</v>
      </c>
      <c r="F35" s="139">
        <v>0</v>
      </c>
      <c r="G35" s="139">
        <v>0</v>
      </c>
      <c r="H35" s="139">
        <v>0</v>
      </c>
      <c r="I35" s="139">
        <v>0</v>
      </c>
      <c r="J35" s="139">
        <v>0</v>
      </c>
      <c r="K35" s="139">
        <v>0</v>
      </c>
      <c r="L35" s="139">
        <v>0</v>
      </c>
      <c r="M35" s="139">
        <v>0</v>
      </c>
      <c r="N35" s="139">
        <v>0</v>
      </c>
      <c r="O35" s="139">
        <v>0</v>
      </c>
      <c r="P35" s="139">
        <v>0</v>
      </c>
      <c r="Q35" s="142">
        <f t="shared" si="5"/>
        <v>0</v>
      </c>
      <c r="R35" s="139">
        <v>0</v>
      </c>
      <c r="S35" s="139">
        <v>0</v>
      </c>
      <c r="T35" s="139">
        <v>0</v>
      </c>
      <c r="U35" s="139">
        <v>0</v>
      </c>
      <c r="V35" s="139">
        <v>0</v>
      </c>
      <c r="W35" s="139">
        <v>0</v>
      </c>
      <c r="X35" s="139">
        <v>0</v>
      </c>
      <c r="Y35" s="142">
        <f t="shared" si="8"/>
        <v>0</v>
      </c>
      <c r="Z35" s="131"/>
      <c r="AA35" s="239">
        <f>+'A1'!M35+'A2'!Z35+'A3'!Q35+'A3'!Y35+'A3'!Z35</f>
        <v>4.819</v>
      </c>
      <c r="AB35" s="125"/>
      <c r="AC35" s="318"/>
    </row>
    <row r="36" spans="2:29" s="115" customFormat="1" ht="16.5" customHeight="1">
      <c r="B36" s="288"/>
      <c r="C36" s="68" t="s">
        <v>156</v>
      </c>
      <c r="D36" s="139">
        <v>0</v>
      </c>
      <c r="E36" s="139">
        <v>0</v>
      </c>
      <c r="F36" s="139">
        <v>0</v>
      </c>
      <c r="G36" s="139">
        <v>0</v>
      </c>
      <c r="H36" s="139">
        <v>0</v>
      </c>
      <c r="I36" s="139">
        <v>0.198397416352</v>
      </c>
      <c r="J36" s="139">
        <v>0</v>
      </c>
      <c r="K36" s="139">
        <v>0</v>
      </c>
      <c r="L36" s="139">
        <v>0</v>
      </c>
      <c r="M36" s="139">
        <v>0.689</v>
      </c>
      <c r="N36" s="139">
        <v>0</v>
      </c>
      <c r="O36" s="139">
        <v>0.02</v>
      </c>
      <c r="P36" s="139">
        <v>0.236</v>
      </c>
      <c r="Q36" s="140">
        <f t="shared" si="5"/>
        <v>1.143397416352</v>
      </c>
      <c r="R36" s="139">
        <v>0</v>
      </c>
      <c r="S36" s="139">
        <v>0</v>
      </c>
      <c r="T36" s="139">
        <v>0</v>
      </c>
      <c r="U36" s="139">
        <v>0</v>
      </c>
      <c r="V36" s="139">
        <v>0</v>
      </c>
      <c r="W36" s="139">
        <v>0</v>
      </c>
      <c r="X36" s="139">
        <v>0</v>
      </c>
      <c r="Y36" s="140">
        <f t="shared" si="8"/>
        <v>0</v>
      </c>
      <c r="Z36" s="139"/>
      <c r="AA36" s="239">
        <f>+'A1'!M36+'A2'!Z36+'A3'!Q36+'A3'!Y36+'A3'!Z36</f>
        <v>29.880397416352</v>
      </c>
      <c r="AB36" s="124"/>
      <c r="AC36" s="75"/>
    </row>
    <row r="37" spans="2:29" s="115" customFormat="1" ht="16.5" customHeight="1">
      <c r="B37" s="288"/>
      <c r="C37" s="68" t="s">
        <v>61</v>
      </c>
      <c r="D37" s="139">
        <v>0</v>
      </c>
      <c r="E37" s="139">
        <v>0</v>
      </c>
      <c r="F37" s="139">
        <v>0</v>
      </c>
      <c r="G37" s="139">
        <v>0</v>
      </c>
      <c r="H37" s="139">
        <v>0</v>
      </c>
      <c r="I37" s="139">
        <v>0</v>
      </c>
      <c r="J37" s="139">
        <v>0</v>
      </c>
      <c r="K37" s="139">
        <v>0</v>
      </c>
      <c r="L37" s="139">
        <v>0</v>
      </c>
      <c r="M37" s="139">
        <v>0</v>
      </c>
      <c r="N37" s="139">
        <v>0</v>
      </c>
      <c r="O37" s="139">
        <v>0</v>
      </c>
      <c r="P37" s="139">
        <v>0</v>
      </c>
      <c r="Q37" s="140">
        <f t="shared" si="5"/>
        <v>0</v>
      </c>
      <c r="R37" s="139">
        <v>0</v>
      </c>
      <c r="S37" s="139">
        <v>0</v>
      </c>
      <c r="T37" s="139">
        <v>0</v>
      </c>
      <c r="U37" s="139">
        <v>0</v>
      </c>
      <c r="V37" s="139">
        <v>0</v>
      </c>
      <c r="W37" s="139">
        <v>0</v>
      </c>
      <c r="X37" s="139">
        <v>0</v>
      </c>
      <c r="Y37" s="140">
        <f t="shared" si="8"/>
        <v>0</v>
      </c>
      <c r="Z37" s="139"/>
      <c r="AA37" s="239">
        <f>+'A1'!M37+'A2'!Z37+'A3'!Q37+'A3'!Y37+'A3'!Z37</f>
        <v>0</v>
      </c>
      <c r="AB37" s="124"/>
      <c r="AC37" s="75"/>
    </row>
    <row r="38" spans="2:29" s="115" customFormat="1" ht="16.5" customHeight="1">
      <c r="B38" s="288"/>
      <c r="C38" s="68" t="s">
        <v>273</v>
      </c>
      <c r="D38" s="139">
        <v>0</v>
      </c>
      <c r="E38" s="139">
        <v>0</v>
      </c>
      <c r="F38" s="139">
        <v>0</v>
      </c>
      <c r="G38" s="139">
        <v>0</v>
      </c>
      <c r="H38" s="139">
        <v>0</v>
      </c>
      <c r="I38" s="139">
        <v>0</v>
      </c>
      <c r="J38" s="139">
        <v>0</v>
      </c>
      <c r="K38" s="139">
        <v>0</v>
      </c>
      <c r="L38" s="139">
        <v>0</v>
      </c>
      <c r="M38" s="139">
        <v>0</v>
      </c>
      <c r="N38" s="139">
        <v>0</v>
      </c>
      <c r="O38" s="139">
        <v>0</v>
      </c>
      <c r="P38" s="139">
        <v>0</v>
      </c>
      <c r="Q38" s="140">
        <f t="shared" si="5"/>
        <v>0</v>
      </c>
      <c r="R38" s="139">
        <v>0</v>
      </c>
      <c r="S38" s="139">
        <v>0</v>
      </c>
      <c r="T38" s="139">
        <v>0</v>
      </c>
      <c r="U38" s="139">
        <v>0</v>
      </c>
      <c r="V38" s="139">
        <v>0</v>
      </c>
      <c r="W38" s="139">
        <v>0</v>
      </c>
      <c r="X38" s="139">
        <v>0</v>
      </c>
      <c r="Y38" s="140">
        <f t="shared" si="8"/>
        <v>0</v>
      </c>
      <c r="Z38" s="139"/>
      <c r="AA38" s="239">
        <f>+'A1'!M38+'A2'!Z38+'A3'!Q38+'A3'!Y38+'A3'!Z38</f>
        <v>0</v>
      </c>
      <c r="AB38" s="124"/>
      <c r="AC38" s="75"/>
    </row>
    <row r="39" spans="2:29" s="115" customFormat="1" ht="16.5" customHeight="1">
      <c r="B39" s="288"/>
      <c r="C39" s="321" t="s">
        <v>135</v>
      </c>
      <c r="D39" s="139">
        <v>0</v>
      </c>
      <c r="E39" s="139">
        <v>0</v>
      </c>
      <c r="F39" s="139">
        <v>0</v>
      </c>
      <c r="G39" s="139">
        <v>0</v>
      </c>
      <c r="H39" s="139">
        <v>0</v>
      </c>
      <c r="I39" s="139">
        <v>0</v>
      </c>
      <c r="J39" s="139">
        <v>0</v>
      </c>
      <c r="K39" s="139">
        <v>0</v>
      </c>
      <c r="L39" s="139">
        <v>0</v>
      </c>
      <c r="M39" s="139">
        <v>0</v>
      </c>
      <c r="N39" s="139">
        <v>0</v>
      </c>
      <c r="O39" s="139">
        <v>0</v>
      </c>
      <c r="P39" s="139">
        <v>0</v>
      </c>
      <c r="Q39" s="140">
        <f t="shared" si="5"/>
        <v>0</v>
      </c>
      <c r="R39" s="139">
        <v>0</v>
      </c>
      <c r="S39" s="139">
        <v>0</v>
      </c>
      <c r="T39" s="139">
        <v>0</v>
      </c>
      <c r="U39" s="139">
        <v>0</v>
      </c>
      <c r="V39" s="139">
        <v>0</v>
      </c>
      <c r="W39" s="139">
        <v>0</v>
      </c>
      <c r="X39" s="139">
        <v>0</v>
      </c>
      <c r="Y39" s="140">
        <f t="shared" si="8"/>
        <v>0</v>
      </c>
      <c r="Z39" s="139"/>
      <c r="AA39" s="239">
        <f>+'A1'!M39+'A2'!Z39+'A3'!Q39+'A3'!Y39+'A3'!Z39</f>
        <v>2.768598704848</v>
      </c>
      <c r="AB39" s="124"/>
      <c r="AC39" s="75"/>
    </row>
    <row r="40" spans="2:29" s="115" customFormat="1" ht="16.5" customHeight="1">
      <c r="B40" s="288"/>
      <c r="C40" s="322" t="s">
        <v>8</v>
      </c>
      <c r="D40" s="139">
        <v>0</v>
      </c>
      <c r="E40" s="139">
        <v>0</v>
      </c>
      <c r="F40" s="139">
        <v>0</v>
      </c>
      <c r="G40" s="139">
        <v>0</v>
      </c>
      <c r="H40" s="139">
        <v>0</v>
      </c>
      <c r="I40" s="139">
        <v>0</v>
      </c>
      <c r="J40" s="139">
        <v>0</v>
      </c>
      <c r="K40" s="139">
        <v>0</v>
      </c>
      <c r="L40" s="139">
        <v>0</v>
      </c>
      <c r="M40" s="139">
        <v>0</v>
      </c>
      <c r="N40" s="139">
        <v>0</v>
      </c>
      <c r="O40" s="139">
        <v>0</v>
      </c>
      <c r="P40" s="139">
        <v>0</v>
      </c>
      <c r="Q40" s="140">
        <f t="shared" si="5"/>
        <v>0</v>
      </c>
      <c r="R40" s="139">
        <v>0</v>
      </c>
      <c r="S40" s="139">
        <v>0</v>
      </c>
      <c r="T40" s="139">
        <v>0</v>
      </c>
      <c r="U40" s="139">
        <v>0</v>
      </c>
      <c r="V40" s="139">
        <v>0</v>
      </c>
      <c r="W40" s="139">
        <v>0</v>
      </c>
      <c r="X40" s="139">
        <v>1.57776693863072</v>
      </c>
      <c r="Y40" s="140">
        <f t="shared" si="8"/>
        <v>1.57776693863072</v>
      </c>
      <c r="Z40" s="139"/>
      <c r="AA40" s="239">
        <f>+'A1'!M40+'A2'!Z40+'A3'!Q40+'A3'!Y40+'A3'!Z40</f>
        <v>21.565813861254746</v>
      </c>
      <c r="AB40" s="124"/>
      <c r="AC40" s="75"/>
    </row>
    <row r="41" spans="2:29" s="76" customFormat="1" ht="24.75" customHeight="1">
      <c r="B41" s="319"/>
      <c r="C41" s="67" t="s">
        <v>96</v>
      </c>
      <c r="D41" s="139">
        <f aca="true" t="shared" si="15" ref="D41:P41">D42+D43</f>
        <v>2</v>
      </c>
      <c r="E41" s="139">
        <f t="shared" si="15"/>
        <v>0</v>
      </c>
      <c r="F41" s="139">
        <f t="shared" si="15"/>
        <v>3.12302394148</v>
      </c>
      <c r="G41" s="139">
        <f t="shared" si="15"/>
        <v>0</v>
      </c>
      <c r="H41" s="139">
        <f t="shared" si="15"/>
        <v>0.165</v>
      </c>
      <c r="I41" s="139">
        <f t="shared" si="15"/>
        <v>3.46424345754</v>
      </c>
      <c r="J41" s="139">
        <f t="shared" si="15"/>
        <v>33.125125592719996</v>
      </c>
      <c r="K41" s="139">
        <f t="shared" si="15"/>
        <v>1.27212049634</v>
      </c>
      <c r="L41" s="139">
        <f t="shared" si="15"/>
        <v>10.001</v>
      </c>
      <c r="M41" s="139">
        <f t="shared" si="15"/>
        <v>4.60005440507</v>
      </c>
      <c r="N41" s="139">
        <f t="shared" si="15"/>
        <v>26.06634898084</v>
      </c>
      <c r="O41" s="139">
        <f t="shared" si="15"/>
        <v>0</v>
      </c>
      <c r="P41" s="139">
        <f t="shared" si="15"/>
        <v>0.01317589824152435</v>
      </c>
      <c r="Q41" s="142">
        <f t="shared" si="5"/>
        <v>83.83009277223152</v>
      </c>
      <c r="R41" s="139">
        <f aca="true" t="shared" si="16" ref="R41:X41">R42+R43</f>
        <v>0</v>
      </c>
      <c r="S41" s="139">
        <f t="shared" si="16"/>
        <v>0</v>
      </c>
      <c r="T41" s="139">
        <f t="shared" si="16"/>
        <v>0</v>
      </c>
      <c r="U41" s="139">
        <f t="shared" si="16"/>
        <v>0</v>
      </c>
      <c r="V41" s="139">
        <f t="shared" si="16"/>
        <v>0</v>
      </c>
      <c r="W41" s="139">
        <f t="shared" si="16"/>
        <v>0</v>
      </c>
      <c r="X41" s="139">
        <f t="shared" si="16"/>
        <v>0.14527000680470378</v>
      </c>
      <c r="Y41" s="142">
        <f t="shared" si="8"/>
        <v>0.14527000680470378</v>
      </c>
      <c r="Z41" s="131"/>
      <c r="AA41" s="239">
        <f>+'A1'!M41+'A2'!Z41+'A3'!Q41+'A3'!Y41+'A3'!Z41</f>
        <v>3123.5849753141097</v>
      </c>
      <c r="AB41" s="125"/>
      <c r="AC41" s="318"/>
    </row>
    <row r="42" spans="2:29" s="323" customFormat="1" ht="16.5" customHeight="1">
      <c r="B42" s="119"/>
      <c r="C42" s="68" t="s">
        <v>144</v>
      </c>
      <c r="D42" s="139">
        <v>2</v>
      </c>
      <c r="E42" s="139">
        <v>0</v>
      </c>
      <c r="F42" s="139">
        <v>3.12302394148</v>
      </c>
      <c r="G42" s="139">
        <v>0</v>
      </c>
      <c r="H42" s="139">
        <v>0.165</v>
      </c>
      <c r="I42" s="139">
        <v>3.46424345754</v>
      </c>
      <c r="J42" s="139">
        <v>15.12512559272</v>
      </c>
      <c r="K42" s="139">
        <v>1.27212049634</v>
      </c>
      <c r="L42" s="139">
        <v>10.001</v>
      </c>
      <c r="M42" s="139">
        <v>4.60005440507</v>
      </c>
      <c r="N42" s="139">
        <v>18.06634898084</v>
      </c>
      <c r="O42" s="139">
        <v>0</v>
      </c>
      <c r="P42" s="139">
        <v>0</v>
      </c>
      <c r="Q42" s="331">
        <f t="shared" si="5"/>
        <v>57.816916873989996</v>
      </c>
      <c r="R42" s="139">
        <v>0</v>
      </c>
      <c r="S42" s="139">
        <v>0</v>
      </c>
      <c r="T42" s="139">
        <v>0</v>
      </c>
      <c r="U42" s="139">
        <v>0</v>
      </c>
      <c r="V42" s="139">
        <v>0</v>
      </c>
      <c r="W42" s="139">
        <v>0</v>
      </c>
      <c r="X42" s="139">
        <v>0.14527000680470378</v>
      </c>
      <c r="Y42" s="331">
        <f t="shared" si="8"/>
        <v>0.14527000680470378</v>
      </c>
      <c r="Z42" s="331"/>
      <c r="AA42" s="239">
        <f>+'A1'!M42+'A2'!Z42+'A3'!Q42+'A3'!Y42+'A3'!Z42</f>
        <v>3074.5784118272745</v>
      </c>
      <c r="AB42" s="127"/>
      <c r="AC42" s="325"/>
    </row>
    <row r="43" spans="2:29" s="115" customFormat="1" ht="16.5" customHeight="1">
      <c r="B43" s="288"/>
      <c r="C43" s="68" t="s">
        <v>145</v>
      </c>
      <c r="D43" s="139">
        <v>0</v>
      </c>
      <c r="E43" s="139">
        <v>0</v>
      </c>
      <c r="F43" s="139">
        <v>0</v>
      </c>
      <c r="G43" s="139">
        <v>0</v>
      </c>
      <c r="H43" s="139">
        <v>0</v>
      </c>
      <c r="I43" s="139">
        <v>0</v>
      </c>
      <c r="J43" s="139">
        <v>18</v>
      </c>
      <c r="K43" s="139">
        <v>0</v>
      </c>
      <c r="L43" s="139">
        <v>0</v>
      </c>
      <c r="M43" s="139">
        <v>0</v>
      </c>
      <c r="N43" s="139">
        <v>8</v>
      </c>
      <c r="O43" s="139">
        <v>0</v>
      </c>
      <c r="P43" s="139">
        <v>0.01317589824152435</v>
      </c>
      <c r="Q43" s="140">
        <f t="shared" si="5"/>
        <v>26.013175898241524</v>
      </c>
      <c r="R43" s="139">
        <v>0</v>
      </c>
      <c r="S43" s="139">
        <v>0</v>
      </c>
      <c r="T43" s="139">
        <v>0</v>
      </c>
      <c r="U43" s="139">
        <v>0</v>
      </c>
      <c r="V43" s="139">
        <v>0</v>
      </c>
      <c r="W43" s="139">
        <v>0</v>
      </c>
      <c r="X43" s="139">
        <v>0</v>
      </c>
      <c r="Y43" s="140">
        <f t="shared" si="8"/>
        <v>0</v>
      </c>
      <c r="Z43" s="139"/>
      <c r="AA43" s="239">
        <f>+'A1'!M43+'A2'!Z43+'A3'!Q43+'A3'!Y43+'A3'!Z43</f>
        <v>49.00656348683505</v>
      </c>
      <c r="AB43" s="124"/>
      <c r="AC43" s="75"/>
    </row>
    <row r="44" spans="2:29" s="76" customFormat="1" ht="30" customHeight="1">
      <c r="B44" s="324"/>
      <c r="C44" s="67" t="s">
        <v>137</v>
      </c>
      <c r="D44" s="142">
        <f aca="true" t="shared" si="17" ref="D44:J44">+SUM(D41,D32,D29)</f>
        <v>2</v>
      </c>
      <c r="E44" s="142">
        <f t="shared" si="17"/>
        <v>0</v>
      </c>
      <c r="F44" s="142">
        <f t="shared" si="17"/>
        <v>3.23635407054</v>
      </c>
      <c r="G44" s="142">
        <f t="shared" si="17"/>
        <v>0</v>
      </c>
      <c r="H44" s="142">
        <f t="shared" si="17"/>
        <v>0.329</v>
      </c>
      <c r="I44" s="142">
        <f t="shared" si="17"/>
        <v>70.36563389638201</v>
      </c>
      <c r="J44" s="142">
        <f t="shared" si="17"/>
        <v>33.15848627106</v>
      </c>
      <c r="K44" s="142">
        <f aca="true" t="shared" si="18" ref="K44:Z44">+SUM(K41,K32,K29)</f>
        <v>5.636271479455999</v>
      </c>
      <c r="L44" s="142">
        <f t="shared" si="18"/>
        <v>10.007513605639998</v>
      </c>
      <c r="M44" s="142">
        <f t="shared" si="18"/>
        <v>6.60560932561</v>
      </c>
      <c r="N44" s="142">
        <f t="shared" si="18"/>
        <v>26.13442751478</v>
      </c>
      <c r="O44" s="142">
        <f t="shared" si="18"/>
        <v>0.02</v>
      </c>
      <c r="P44" s="142">
        <f t="shared" si="18"/>
        <v>0.28263115471899863</v>
      </c>
      <c r="Q44" s="142">
        <f t="shared" si="5"/>
        <v>157.77592731818697</v>
      </c>
      <c r="R44" s="142">
        <f t="shared" si="18"/>
        <v>0</v>
      </c>
      <c r="S44" s="142">
        <f t="shared" si="18"/>
        <v>0</v>
      </c>
      <c r="T44" s="142">
        <f t="shared" si="18"/>
        <v>0</v>
      </c>
      <c r="U44" s="142">
        <f t="shared" si="18"/>
        <v>0</v>
      </c>
      <c r="V44" s="142">
        <f>+SUM(V41,V32,V29)</f>
        <v>0</v>
      </c>
      <c r="W44" s="142">
        <f t="shared" si="18"/>
        <v>0</v>
      </c>
      <c r="X44" s="142">
        <f t="shared" si="18"/>
        <v>3.301094513975433</v>
      </c>
      <c r="Y44" s="142">
        <f t="shared" si="8"/>
        <v>3.301094513975433</v>
      </c>
      <c r="Z44" s="142">
        <f t="shared" si="18"/>
        <v>0</v>
      </c>
      <c r="AA44" s="239">
        <f>+'A1'!M44+'A2'!Z44+'A3'!Q44+'A3'!Y44+'A3'!Z44</f>
        <v>5424.592948010374</v>
      </c>
      <c r="AB44" s="123"/>
      <c r="AC44" s="318"/>
    </row>
    <row r="45" spans="2:29" s="323" customFormat="1" ht="16.5" customHeight="1">
      <c r="B45" s="119"/>
      <c r="C45" s="120" t="s">
        <v>20</v>
      </c>
      <c r="D45" s="139">
        <v>0</v>
      </c>
      <c r="E45" s="139">
        <v>0</v>
      </c>
      <c r="F45" s="139">
        <v>0</v>
      </c>
      <c r="G45" s="139">
        <v>0</v>
      </c>
      <c r="H45" s="139">
        <v>0</v>
      </c>
      <c r="I45" s="139">
        <v>0</v>
      </c>
      <c r="J45" s="139">
        <v>0</v>
      </c>
      <c r="K45" s="139">
        <v>0</v>
      </c>
      <c r="L45" s="139">
        <v>0</v>
      </c>
      <c r="M45" s="139">
        <v>0</v>
      </c>
      <c r="N45" s="139">
        <v>0</v>
      </c>
      <c r="O45" s="139">
        <v>0</v>
      </c>
      <c r="P45" s="139">
        <v>0</v>
      </c>
      <c r="Q45" s="331">
        <f t="shared" si="5"/>
        <v>0</v>
      </c>
      <c r="R45" s="139">
        <v>0</v>
      </c>
      <c r="S45" s="139">
        <v>0</v>
      </c>
      <c r="T45" s="139">
        <v>0</v>
      </c>
      <c r="U45" s="139">
        <v>0</v>
      </c>
      <c r="V45" s="139">
        <v>0</v>
      </c>
      <c r="W45" s="139">
        <v>0</v>
      </c>
      <c r="X45" s="139">
        <v>0</v>
      </c>
      <c r="Y45" s="331">
        <f t="shared" si="8"/>
        <v>0</v>
      </c>
      <c r="Z45" s="331"/>
      <c r="AA45" s="352">
        <f>+'A1'!M45+'A2'!Z45+'A3'!Q45+'A3'!Y45+'A3'!Z45</f>
        <v>15</v>
      </c>
      <c r="AB45" s="126"/>
      <c r="AC45" s="325"/>
    </row>
    <row r="46" spans="2:29" s="323" customFormat="1" ht="16.5" customHeight="1">
      <c r="B46" s="121"/>
      <c r="C46" s="122" t="s">
        <v>21</v>
      </c>
      <c r="D46" s="139">
        <v>0</v>
      </c>
      <c r="E46" s="139">
        <v>0</v>
      </c>
      <c r="F46" s="139">
        <v>0</v>
      </c>
      <c r="G46" s="139">
        <v>0</v>
      </c>
      <c r="H46" s="139">
        <v>0</v>
      </c>
      <c r="I46" s="139">
        <v>0</v>
      </c>
      <c r="J46" s="139">
        <v>0</v>
      </c>
      <c r="K46" s="139">
        <v>0</v>
      </c>
      <c r="L46" s="139">
        <v>0</v>
      </c>
      <c r="M46" s="139">
        <v>0</v>
      </c>
      <c r="N46" s="139">
        <v>0</v>
      </c>
      <c r="O46" s="139">
        <v>0</v>
      </c>
      <c r="P46" s="139">
        <v>0</v>
      </c>
      <c r="Q46" s="331">
        <f t="shared" si="5"/>
        <v>0</v>
      </c>
      <c r="R46" s="139">
        <v>0</v>
      </c>
      <c r="S46" s="139">
        <v>0</v>
      </c>
      <c r="T46" s="139">
        <v>0</v>
      </c>
      <c r="U46" s="139">
        <v>0</v>
      </c>
      <c r="V46" s="139">
        <v>0</v>
      </c>
      <c r="W46" s="139">
        <v>0</v>
      </c>
      <c r="X46" s="139">
        <v>0</v>
      </c>
      <c r="Y46" s="331">
        <f t="shared" si="8"/>
        <v>0</v>
      </c>
      <c r="Z46" s="353"/>
      <c r="AA46" s="352">
        <f>+'A1'!M46+'A2'!Z46+'A3'!Q46+'A3'!Y46+'A3'!Z46</f>
        <v>2.5</v>
      </c>
      <c r="AB46" s="127"/>
      <c r="AC46" s="325"/>
    </row>
    <row r="47" spans="2:29" s="323" customFormat="1" ht="16.5" customHeight="1">
      <c r="B47" s="121"/>
      <c r="C47" s="122" t="s">
        <v>6</v>
      </c>
      <c r="D47" s="148"/>
      <c r="E47" s="148"/>
      <c r="F47" s="148"/>
      <c r="G47" s="148"/>
      <c r="H47" s="148"/>
      <c r="I47" s="148"/>
      <c r="J47" s="148"/>
      <c r="K47" s="148"/>
      <c r="L47" s="148"/>
      <c r="M47" s="148"/>
      <c r="N47" s="148"/>
      <c r="O47" s="148"/>
      <c r="P47" s="148"/>
      <c r="Q47" s="354">
        <v>122</v>
      </c>
      <c r="R47" s="148"/>
      <c r="S47" s="148"/>
      <c r="T47" s="148"/>
      <c r="U47" s="148"/>
      <c r="V47" s="148"/>
      <c r="W47" s="148"/>
      <c r="X47" s="148"/>
      <c r="Y47" s="354"/>
      <c r="Z47" s="354"/>
      <c r="AA47" s="352">
        <f>+'A1'!M47+'A2'!Z47+'A3'!Q47+'A3'!Y47+'A3'!Z47</f>
        <v>729</v>
      </c>
      <c r="AB47" s="328"/>
      <c r="AC47" s="325"/>
    </row>
    <row r="48" spans="2:29" s="115" customFormat="1" ht="24.75" customHeight="1">
      <c r="B48" s="287"/>
      <c r="C48" s="329" t="s">
        <v>149</v>
      </c>
      <c r="D48" s="139"/>
      <c r="E48" s="139"/>
      <c r="F48" s="139"/>
      <c r="G48" s="139"/>
      <c r="H48" s="139"/>
      <c r="I48" s="139"/>
      <c r="J48" s="139"/>
      <c r="K48" s="139"/>
      <c r="L48" s="139"/>
      <c r="M48" s="139"/>
      <c r="N48" s="139"/>
      <c r="O48" s="139"/>
      <c r="P48" s="139"/>
      <c r="Q48" s="140"/>
      <c r="R48" s="139"/>
      <c r="S48" s="139"/>
      <c r="T48" s="139"/>
      <c r="U48" s="139"/>
      <c r="V48" s="139"/>
      <c r="W48" s="139"/>
      <c r="X48" s="139"/>
      <c r="Y48" s="140"/>
      <c r="Z48" s="139"/>
      <c r="AA48" s="136"/>
      <c r="AB48" s="128"/>
      <c r="AC48" s="75"/>
    </row>
    <row r="49" spans="2:29" s="115" customFormat="1" ht="16.5" customHeight="1">
      <c r="B49" s="288"/>
      <c r="C49" s="68" t="s">
        <v>150</v>
      </c>
      <c r="D49" s="139">
        <v>2</v>
      </c>
      <c r="E49" s="139">
        <v>0</v>
      </c>
      <c r="F49" s="139">
        <v>3.2363540705399996</v>
      </c>
      <c r="G49" s="139">
        <v>0</v>
      </c>
      <c r="H49" s="139">
        <v>0.33</v>
      </c>
      <c r="I49" s="139">
        <v>70.36963389638201</v>
      </c>
      <c r="J49" s="139">
        <v>13.15848627106</v>
      </c>
      <c r="K49" s="139">
        <v>5.318271479456</v>
      </c>
      <c r="L49" s="139">
        <v>10.00851360564</v>
      </c>
      <c r="M49" s="139">
        <v>4.73710932561</v>
      </c>
      <c r="N49" s="139">
        <v>0.13442751478</v>
      </c>
      <c r="O49" s="139">
        <v>0.02</v>
      </c>
      <c r="P49" s="139">
        <v>0.236</v>
      </c>
      <c r="Q49" s="140">
        <f t="shared" si="5"/>
        <v>109.54879616346803</v>
      </c>
      <c r="R49" s="139">
        <v>0</v>
      </c>
      <c r="S49" s="139">
        <v>0</v>
      </c>
      <c r="T49" s="139">
        <v>0</v>
      </c>
      <c r="U49" s="139">
        <v>0</v>
      </c>
      <c r="V49" s="139">
        <v>0</v>
      </c>
      <c r="W49" s="139">
        <v>0</v>
      </c>
      <c r="X49" s="139">
        <v>0.14527000680470378</v>
      </c>
      <c r="Y49" s="140">
        <f t="shared" si="8"/>
        <v>0.14527000680470378</v>
      </c>
      <c r="Z49" s="139"/>
      <c r="AA49" s="136">
        <f>+'A1'!M49+'A2'!Z49+'A3'!Q49+'A3'!Y49+'A3'!Z49</f>
        <v>3836.0643749152932</v>
      </c>
      <c r="AB49" s="128"/>
      <c r="AC49" s="75"/>
    </row>
    <row r="50" spans="2:29" s="115" customFormat="1" ht="16.5" customHeight="1">
      <c r="B50" s="288"/>
      <c r="C50" s="68" t="s">
        <v>151</v>
      </c>
      <c r="D50" s="139">
        <v>0</v>
      </c>
      <c r="E50" s="139">
        <v>0</v>
      </c>
      <c r="F50" s="139">
        <v>0</v>
      </c>
      <c r="G50" s="139">
        <v>0</v>
      </c>
      <c r="H50" s="139">
        <v>0</v>
      </c>
      <c r="I50" s="139">
        <v>0</v>
      </c>
      <c r="J50" s="139">
        <v>20</v>
      </c>
      <c r="K50" s="139">
        <v>0.318</v>
      </c>
      <c r="L50" s="139">
        <v>0</v>
      </c>
      <c r="M50" s="139">
        <v>1.475</v>
      </c>
      <c r="N50" s="139">
        <v>26</v>
      </c>
      <c r="O50" s="139">
        <v>0</v>
      </c>
      <c r="P50" s="139">
        <v>0</v>
      </c>
      <c r="Q50" s="140">
        <f t="shared" si="5"/>
        <v>47.793000000000006</v>
      </c>
      <c r="R50" s="139">
        <v>0</v>
      </c>
      <c r="S50" s="139">
        <v>0</v>
      </c>
      <c r="T50" s="139">
        <v>0</v>
      </c>
      <c r="U50" s="139">
        <v>0</v>
      </c>
      <c r="V50" s="139">
        <v>0</v>
      </c>
      <c r="W50" s="139">
        <v>0</v>
      </c>
      <c r="X50" s="139">
        <v>3.3058245071707297</v>
      </c>
      <c r="Y50" s="140">
        <f t="shared" si="8"/>
        <v>3.3058245071707297</v>
      </c>
      <c r="Z50" s="139"/>
      <c r="AA50" s="136">
        <f>+'A1'!M50+'A2'!Z50+'A3'!Q50+'A3'!Y50+'A3'!Z50</f>
        <v>1488.7073961134893</v>
      </c>
      <c r="AB50" s="128"/>
      <c r="AC50" s="75"/>
    </row>
    <row r="51" spans="2:29" s="115" customFormat="1" ht="16.5" customHeight="1">
      <c r="B51" s="287"/>
      <c r="C51" s="68" t="s">
        <v>152</v>
      </c>
      <c r="D51" s="139">
        <v>0</v>
      </c>
      <c r="E51" s="139">
        <v>0</v>
      </c>
      <c r="F51" s="139">
        <v>0</v>
      </c>
      <c r="G51" s="139">
        <v>0</v>
      </c>
      <c r="H51" s="139">
        <v>0</v>
      </c>
      <c r="I51" s="139">
        <v>0</v>
      </c>
      <c r="J51" s="139">
        <v>0</v>
      </c>
      <c r="K51" s="139">
        <v>0</v>
      </c>
      <c r="L51" s="139">
        <v>0</v>
      </c>
      <c r="M51" s="139">
        <v>0</v>
      </c>
      <c r="N51" s="139">
        <v>0</v>
      </c>
      <c r="O51" s="139">
        <v>0</v>
      </c>
      <c r="P51" s="139">
        <v>0</v>
      </c>
      <c r="Q51" s="140">
        <f t="shared" si="5"/>
        <v>0</v>
      </c>
      <c r="R51" s="139"/>
      <c r="S51" s="139"/>
      <c r="T51" s="139"/>
      <c r="U51" s="139"/>
      <c r="V51" s="139"/>
      <c r="W51" s="139"/>
      <c r="X51" s="139"/>
      <c r="Y51" s="140">
        <f t="shared" si="8"/>
        <v>0</v>
      </c>
      <c r="Z51" s="139"/>
      <c r="AA51" s="136">
        <f>+'A1'!M51+'A2'!Z51+'A3'!Q51+'A3'!Y51+'A3'!Z51</f>
        <v>99.93716607358232</v>
      </c>
      <c r="AB51" s="128"/>
      <c r="AC51" s="75"/>
    </row>
    <row r="52" spans="2:29" s="76" customFormat="1" ht="30" customHeight="1">
      <c r="B52" s="286"/>
      <c r="C52" s="71" t="s">
        <v>284</v>
      </c>
      <c r="D52" s="141"/>
      <c r="E52" s="141"/>
      <c r="F52" s="141"/>
      <c r="G52" s="141"/>
      <c r="H52" s="141"/>
      <c r="I52" s="141"/>
      <c r="J52" s="141"/>
      <c r="K52" s="141"/>
      <c r="L52" s="141"/>
      <c r="M52" s="141"/>
      <c r="N52" s="141"/>
      <c r="O52" s="141"/>
      <c r="P52" s="141"/>
      <c r="Q52" s="143"/>
      <c r="R52" s="141"/>
      <c r="S52" s="141"/>
      <c r="T52" s="141"/>
      <c r="U52" s="141"/>
      <c r="V52" s="141"/>
      <c r="W52" s="141"/>
      <c r="X52" s="141"/>
      <c r="Y52" s="143"/>
      <c r="Z52" s="141"/>
      <c r="AA52" s="136"/>
      <c r="AB52" s="123"/>
      <c r="AC52" s="318"/>
    </row>
    <row r="53" spans="2:29" s="115" customFormat="1" ht="16.5" customHeight="1">
      <c r="B53" s="287"/>
      <c r="C53" s="63" t="s">
        <v>94</v>
      </c>
      <c r="D53" s="139">
        <f aca="true" t="shared" si="19" ref="D53:P53">D54+D55</f>
        <v>2.0678</v>
      </c>
      <c r="E53" s="139">
        <f t="shared" si="19"/>
        <v>9</v>
      </c>
      <c r="F53" s="139">
        <f t="shared" si="19"/>
        <v>40.0389804</v>
      </c>
      <c r="G53" s="139">
        <f t="shared" si="19"/>
        <v>0</v>
      </c>
      <c r="H53" s="139">
        <f t="shared" si="19"/>
        <v>2.332</v>
      </c>
      <c r="I53" s="139">
        <f t="shared" si="19"/>
        <v>280.7388059</v>
      </c>
      <c r="J53" s="139">
        <f t="shared" si="19"/>
        <v>192.828</v>
      </c>
      <c r="K53" s="139">
        <f t="shared" si="19"/>
        <v>12.419</v>
      </c>
      <c r="L53" s="139">
        <f t="shared" si="19"/>
        <v>13.356</v>
      </c>
      <c r="M53" s="139">
        <f t="shared" si="19"/>
        <v>300.065</v>
      </c>
      <c r="N53" s="139">
        <f t="shared" si="19"/>
        <v>9.151</v>
      </c>
      <c r="O53" s="139">
        <f t="shared" si="19"/>
        <v>6</v>
      </c>
      <c r="P53" s="139">
        <f t="shared" si="19"/>
        <v>295.735</v>
      </c>
      <c r="Q53" s="140">
        <f t="shared" si="5"/>
        <v>1163.7315863</v>
      </c>
      <c r="R53" s="139">
        <f aca="true" t="shared" si="20" ref="R53:X53">R54+R55</f>
        <v>0</v>
      </c>
      <c r="S53" s="139">
        <f t="shared" si="20"/>
        <v>0</v>
      </c>
      <c r="T53" s="139">
        <f t="shared" si="20"/>
        <v>0</v>
      </c>
      <c r="U53" s="139">
        <f t="shared" si="20"/>
        <v>0</v>
      </c>
      <c r="V53" s="139">
        <f t="shared" si="20"/>
        <v>0</v>
      </c>
      <c r="W53" s="139">
        <f t="shared" si="20"/>
        <v>0</v>
      </c>
      <c r="X53" s="139">
        <f t="shared" si="20"/>
        <v>0.9523914255308367</v>
      </c>
      <c r="Y53" s="140">
        <f t="shared" si="8"/>
        <v>0.9523914255308367</v>
      </c>
      <c r="Z53" s="139"/>
      <c r="AA53" s="239">
        <f>+'A1'!M53+'A2'!Z53+'A3'!Q53+'A3'!Y53+'A3'!Z53</f>
        <v>49906.09711171006</v>
      </c>
      <c r="AB53" s="124"/>
      <c r="AC53" s="75"/>
    </row>
    <row r="54" spans="2:29" s="115" customFormat="1" ht="16.5" customHeight="1">
      <c r="B54" s="288"/>
      <c r="C54" s="68" t="s">
        <v>144</v>
      </c>
      <c r="D54" s="139">
        <v>0.62034</v>
      </c>
      <c r="E54" s="139">
        <v>0</v>
      </c>
      <c r="F54" s="139">
        <v>0</v>
      </c>
      <c r="G54" s="139">
        <v>0</v>
      </c>
      <c r="H54" s="139">
        <v>0</v>
      </c>
      <c r="I54" s="139">
        <v>29.8329</v>
      </c>
      <c r="J54" s="139">
        <v>9.2484</v>
      </c>
      <c r="K54" s="139">
        <v>1.9586999999999999</v>
      </c>
      <c r="L54" s="139">
        <v>0</v>
      </c>
      <c r="M54" s="139">
        <v>82.7195</v>
      </c>
      <c r="N54" s="139">
        <v>0</v>
      </c>
      <c r="O54" s="139">
        <v>0</v>
      </c>
      <c r="P54" s="139">
        <v>53.2134</v>
      </c>
      <c r="Q54" s="140">
        <f t="shared" si="5"/>
        <v>177.59324</v>
      </c>
      <c r="R54" s="139">
        <v>0</v>
      </c>
      <c r="S54" s="139">
        <v>0</v>
      </c>
      <c r="T54" s="139">
        <v>0</v>
      </c>
      <c r="U54" s="139">
        <v>0</v>
      </c>
      <c r="V54" s="139">
        <v>0</v>
      </c>
      <c r="W54" s="139">
        <v>0</v>
      </c>
      <c r="X54" s="139">
        <v>0</v>
      </c>
      <c r="Y54" s="140">
        <f t="shared" si="8"/>
        <v>0</v>
      </c>
      <c r="Z54" s="139"/>
      <c r="AA54" s="239">
        <f>+'A1'!M54+'A2'!Z54+'A3'!Q54+'A3'!Y54+'A3'!Z54</f>
        <v>3964.7495783246495</v>
      </c>
      <c r="AB54" s="124"/>
      <c r="AC54" s="75"/>
    </row>
    <row r="55" spans="2:29" s="115" customFormat="1" ht="16.5" customHeight="1">
      <c r="B55" s="288"/>
      <c r="C55" s="68" t="s">
        <v>145</v>
      </c>
      <c r="D55" s="139">
        <v>1.44746</v>
      </c>
      <c r="E55" s="139">
        <v>9</v>
      </c>
      <c r="F55" s="139">
        <v>40.0389804</v>
      </c>
      <c r="G55" s="139">
        <v>0</v>
      </c>
      <c r="H55" s="139">
        <v>2.332</v>
      </c>
      <c r="I55" s="139">
        <v>250.9059059</v>
      </c>
      <c r="J55" s="139">
        <v>183.5796</v>
      </c>
      <c r="K55" s="139">
        <v>10.4603</v>
      </c>
      <c r="L55" s="139">
        <v>13.356</v>
      </c>
      <c r="M55" s="139">
        <v>217.3455</v>
      </c>
      <c r="N55" s="139">
        <v>9.151</v>
      </c>
      <c r="O55" s="139">
        <v>6</v>
      </c>
      <c r="P55" s="139">
        <v>242.5216</v>
      </c>
      <c r="Q55" s="140">
        <f t="shared" si="5"/>
        <v>986.1383463</v>
      </c>
      <c r="R55" s="139">
        <v>0</v>
      </c>
      <c r="S55" s="139">
        <v>0</v>
      </c>
      <c r="T55" s="139">
        <v>0</v>
      </c>
      <c r="U55" s="139">
        <v>0</v>
      </c>
      <c r="V55" s="139">
        <v>0</v>
      </c>
      <c r="W55" s="139">
        <v>0</v>
      </c>
      <c r="X55" s="139">
        <v>0.9523914255308367</v>
      </c>
      <c r="Y55" s="140">
        <f t="shared" si="8"/>
        <v>0.9523914255308367</v>
      </c>
      <c r="Z55" s="139"/>
      <c r="AA55" s="239">
        <f>+'A1'!M55+'A2'!Z55+'A3'!Q55+'A3'!Y55+'A3'!Z55</f>
        <v>45941.34753338543</v>
      </c>
      <c r="AB55" s="124"/>
      <c r="AC55" s="75"/>
    </row>
    <row r="56" spans="2:29" s="115" customFormat="1" ht="30" customHeight="1">
      <c r="B56" s="287"/>
      <c r="C56" s="63" t="s">
        <v>95</v>
      </c>
      <c r="D56" s="139">
        <f aca="true" t="shared" si="21" ref="D56:P56">D57+D58</f>
        <v>1</v>
      </c>
      <c r="E56" s="139">
        <f t="shared" si="21"/>
        <v>0</v>
      </c>
      <c r="F56" s="139">
        <f t="shared" si="21"/>
        <v>0</v>
      </c>
      <c r="G56" s="139">
        <f t="shared" si="21"/>
        <v>0</v>
      </c>
      <c r="H56" s="139">
        <f t="shared" si="21"/>
        <v>0</v>
      </c>
      <c r="I56" s="139">
        <f t="shared" si="21"/>
        <v>25</v>
      </c>
      <c r="J56" s="139">
        <f t="shared" si="21"/>
        <v>14</v>
      </c>
      <c r="K56" s="139">
        <f t="shared" si="21"/>
        <v>2</v>
      </c>
      <c r="L56" s="139">
        <f t="shared" si="21"/>
        <v>0</v>
      </c>
      <c r="M56" s="139">
        <f t="shared" si="21"/>
        <v>50</v>
      </c>
      <c r="N56" s="139">
        <f t="shared" si="21"/>
        <v>0</v>
      </c>
      <c r="O56" s="139">
        <f t="shared" si="21"/>
        <v>0</v>
      </c>
      <c r="P56" s="139">
        <f t="shared" si="21"/>
        <v>336.132</v>
      </c>
      <c r="Q56" s="140">
        <f t="shared" si="5"/>
        <v>428.132</v>
      </c>
      <c r="R56" s="139">
        <f aca="true" t="shared" si="22" ref="R56:X56">R57+R58</f>
        <v>0</v>
      </c>
      <c r="S56" s="139">
        <f t="shared" si="22"/>
        <v>0</v>
      </c>
      <c r="T56" s="139">
        <f t="shared" si="22"/>
        <v>0</v>
      </c>
      <c r="U56" s="139">
        <f t="shared" si="22"/>
        <v>0</v>
      </c>
      <c r="V56" s="139">
        <f t="shared" si="22"/>
        <v>0</v>
      </c>
      <c r="W56" s="139">
        <f t="shared" si="22"/>
        <v>0</v>
      </c>
      <c r="X56" s="139">
        <f t="shared" si="22"/>
        <v>0.47040490548826835</v>
      </c>
      <c r="Y56" s="140">
        <f t="shared" si="8"/>
        <v>0.47040490548826835</v>
      </c>
      <c r="Z56" s="139"/>
      <c r="AA56" s="239">
        <f>+'A1'!M56+'A2'!Z56+'A3'!Q56+'A3'!Y56+'A3'!Z56</f>
        <v>12676.51041973116</v>
      </c>
      <c r="AB56" s="124"/>
      <c r="AC56" s="75"/>
    </row>
    <row r="57" spans="2:29" s="115" customFormat="1" ht="16.5" customHeight="1">
      <c r="B57" s="287"/>
      <c r="C57" s="68" t="s">
        <v>144</v>
      </c>
      <c r="D57" s="139">
        <v>1</v>
      </c>
      <c r="E57" s="139">
        <v>0</v>
      </c>
      <c r="F57" s="139">
        <v>0</v>
      </c>
      <c r="G57" s="139">
        <v>0</v>
      </c>
      <c r="H57" s="139">
        <v>0</v>
      </c>
      <c r="I57" s="139">
        <v>25</v>
      </c>
      <c r="J57" s="139">
        <v>14</v>
      </c>
      <c r="K57" s="139">
        <v>2</v>
      </c>
      <c r="L57" s="139">
        <v>0</v>
      </c>
      <c r="M57" s="139">
        <v>50</v>
      </c>
      <c r="N57" s="139">
        <v>0</v>
      </c>
      <c r="O57" s="139">
        <v>0</v>
      </c>
      <c r="P57" s="139">
        <v>0</v>
      </c>
      <c r="Q57" s="140">
        <f t="shared" si="5"/>
        <v>92</v>
      </c>
      <c r="R57" s="139">
        <v>0</v>
      </c>
      <c r="S57" s="139">
        <v>0</v>
      </c>
      <c r="T57" s="139">
        <v>0</v>
      </c>
      <c r="U57" s="139">
        <v>0</v>
      </c>
      <c r="V57" s="139">
        <v>0</v>
      </c>
      <c r="W57" s="139">
        <v>0</v>
      </c>
      <c r="X57" s="139">
        <v>0.47040490548826835</v>
      </c>
      <c r="Y57" s="140">
        <f t="shared" si="8"/>
        <v>0.47040490548826835</v>
      </c>
      <c r="Z57" s="139"/>
      <c r="AA57" s="239">
        <f>+'A1'!M57+'A2'!Z57+'A3'!Q57+'A3'!Y57+'A3'!Z57</f>
        <v>3241.352702744985</v>
      </c>
      <c r="AB57" s="124"/>
      <c r="AC57" s="75"/>
    </row>
    <row r="58" spans="2:29" s="115" customFormat="1" ht="16.5" customHeight="1">
      <c r="B58" s="287"/>
      <c r="C58" s="68" t="s">
        <v>145</v>
      </c>
      <c r="D58" s="139">
        <v>0</v>
      </c>
      <c r="E58" s="139">
        <v>0</v>
      </c>
      <c r="F58" s="139">
        <v>0</v>
      </c>
      <c r="G58" s="139">
        <v>0</v>
      </c>
      <c r="H58" s="139">
        <v>0</v>
      </c>
      <c r="I58" s="139">
        <v>0</v>
      </c>
      <c r="J58" s="139">
        <v>0</v>
      </c>
      <c r="K58" s="139">
        <v>0</v>
      </c>
      <c r="L58" s="139">
        <v>0</v>
      </c>
      <c r="M58" s="139">
        <v>0</v>
      </c>
      <c r="N58" s="139">
        <v>0</v>
      </c>
      <c r="O58" s="139">
        <v>0</v>
      </c>
      <c r="P58" s="139">
        <v>336.132</v>
      </c>
      <c r="Q58" s="140">
        <f t="shared" si="5"/>
        <v>336.132</v>
      </c>
      <c r="R58" s="139">
        <v>0</v>
      </c>
      <c r="S58" s="139">
        <v>0</v>
      </c>
      <c r="T58" s="139">
        <v>0</v>
      </c>
      <c r="U58" s="139">
        <v>0</v>
      </c>
      <c r="V58" s="139">
        <v>0</v>
      </c>
      <c r="W58" s="139">
        <v>0</v>
      </c>
      <c r="X58" s="139">
        <v>0</v>
      </c>
      <c r="Y58" s="140">
        <f t="shared" si="8"/>
        <v>0</v>
      </c>
      <c r="Z58" s="139"/>
      <c r="AA58" s="239">
        <f>+'A1'!M58+'A2'!Z58+'A3'!Q58+'A3'!Y58+'A3'!Z58</f>
        <v>9435.157716986174</v>
      </c>
      <c r="AB58" s="124"/>
      <c r="AC58" s="75"/>
    </row>
    <row r="59" spans="2:29" s="76" customFormat="1" ht="30" customHeight="1">
      <c r="B59" s="319"/>
      <c r="C59" s="320" t="s">
        <v>272</v>
      </c>
      <c r="D59" s="139">
        <v>0</v>
      </c>
      <c r="E59" s="139">
        <v>0</v>
      </c>
      <c r="F59" s="139">
        <v>0</v>
      </c>
      <c r="G59" s="139">
        <v>0</v>
      </c>
      <c r="H59" s="139">
        <v>0</v>
      </c>
      <c r="I59" s="139">
        <v>0</v>
      </c>
      <c r="J59" s="139">
        <v>0</v>
      </c>
      <c r="K59" s="139">
        <v>0</v>
      </c>
      <c r="L59" s="139">
        <v>0</v>
      </c>
      <c r="M59" s="139">
        <v>0</v>
      </c>
      <c r="N59" s="139">
        <v>0</v>
      </c>
      <c r="O59" s="139">
        <v>0</v>
      </c>
      <c r="P59" s="139">
        <v>336.132</v>
      </c>
      <c r="Q59" s="142">
        <f t="shared" si="5"/>
        <v>336.132</v>
      </c>
      <c r="R59" s="139">
        <v>0</v>
      </c>
      <c r="S59" s="139">
        <v>0</v>
      </c>
      <c r="T59" s="139">
        <v>0</v>
      </c>
      <c r="U59" s="139">
        <v>0</v>
      </c>
      <c r="V59" s="139">
        <v>0</v>
      </c>
      <c r="W59" s="139">
        <v>0</v>
      </c>
      <c r="X59" s="139">
        <v>0</v>
      </c>
      <c r="Y59" s="142">
        <f t="shared" si="8"/>
        <v>0</v>
      </c>
      <c r="Z59" s="131"/>
      <c r="AA59" s="239">
        <f>+'A1'!M59+'A2'!Z59+'A3'!Q59+'A3'!Y59+'A3'!Z59</f>
        <v>1154.922598396444</v>
      </c>
      <c r="AB59" s="125"/>
      <c r="AC59" s="318"/>
    </row>
    <row r="60" spans="2:29" s="115" customFormat="1" ht="16.5" customHeight="1">
      <c r="B60" s="288"/>
      <c r="C60" s="68" t="s">
        <v>156</v>
      </c>
      <c r="D60" s="139">
        <v>0</v>
      </c>
      <c r="E60" s="139">
        <v>0</v>
      </c>
      <c r="F60" s="139">
        <v>0</v>
      </c>
      <c r="G60" s="139">
        <v>0</v>
      </c>
      <c r="H60" s="139">
        <v>0</v>
      </c>
      <c r="I60" s="139">
        <v>0</v>
      </c>
      <c r="J60" s="139">
        <v>0</v>
      </c>
      <c r="K60" s="139">
        <v>0</v>
      </c>
      <c r="L60" s="139">
        <v>0</v>
      </c>
      <c r="M60" s="139">
        <v>0</v>
      </c>
      <c r="N60" s="139">
        <v>0</v>
      </c>
      <c r="O60" s="139">
        <v>0</v>
      </c>
      <c r="P60" s="139">
        <v>0</v>
      </c>
      <c r="Q60" s="140">
        <f t="shared" si="5"/>
        <v>0</v>
      </c>
      <c r="R60" s="139">
        <v>0</v>
      </c>
      <c r="S60" s="139">
        <v>0</v>
      </c>
      <c r="T60" s="139">
        <v>0</v>
      </c>
      <c r="U60" s="139">
        <v>0</v>
      </c>
      <c r="V60" s="139">
        <v>0</v>
      </c>
      <c r="W60" s="139">
        <v>0</v>
      </c>
      <c r="X60" s="139">
        <v>0</v>
      </c>
      <c r="Y60" s="140">
        <f t="shared" si="8"/>
        <v>0</v>
      </c>
      <c r="Z60" s="139"/>
      <c r="AA60" s="239">
        <f>+'A1'!M60+'A2'!Z60+'A3'!Q60+'A3'!Y60+'A3'!Z60</f>
        <v>2250.856</v>
      </c>
      <c r="AB60" s="124"/>
      <c r="AC60" s="75"/>
    </row>
    <row r="61" spans="2:29" s="115" customFormat="1" ht="16.5" customHeight="1">
      <c r="B61" s="288"/>
      <c r="C61" s="68" t="s">
        <v>61</v>
      </c>
      <c r="D61" s="139">
        <v>0</v>
      </c>
      <c r="E61" s="139">
        <v>0</v>
      </c>
      <c r="F61" s="139">
        <v>0</v>
      </c>
      <c r="G61" s="139">
        <v>0</v>
      </c>
      <c r="H61" s="139">
        <v>0</v>
      </c>
      <c r="I61" s="139">
        <v>0</v>
      </c>
      <c r="J61" s="139">
        <v>0</v>
      </c>
      <c r="K61" s="139">
        <v>0</v>
      </c>
      <c r="L61" s="139">
        <v>0</v>
      </c>
      <c r="M61" s="139">
        <v>0</v>
      </c>
      <c r="N61" s="139">
        <v>0</v>
      </c>
      <c r="O61" s="139">
        <v>0</v>
      </c>
      <c r="P61" s="139">
        <v>0</v>
      </c>
      <c r="Q61" s="140">
        <f t="shared" si="5"/>
        <v>0</v>
      </c>
      <c r="R61" s="139">
        <v>0</v>
      </c>
      <c r="S61" s="139">
        <v>0</v>
      </c>
      <c r="T61" s="139">
        <v>0</v>
      </c>
      <c r="U61" s="139">
        <v>0</v>
      </c>
      <c r="V61" s="139">
        <v>0</v>
      </c>
      <c r="W61" s="139">
        <v>0</v>
      </c>
      <c r="X61" s="139">
        <v>0</v>
      </c>
      <c r="Y61" s="140">
        <f t="shared" si="8"/>
        <v>0</v>
      </c>
      <c r="Z61" s="139"/>
      <c r="AA61" s="239">
        <f>+'A1'!M61+'A2'!Z61+'A3'!Q61+'A3'!Y61+'A3'!Z61</f>
        <v>0</v>
      </c>
      <c r="AB61" s="124"/>
      <c r="AC61" s="75"/>
    </row>
    <row r="62" spans="2:29" s="115" customFormat="1" ht="16.5" customHeight="1">
      <c r="B62" s="288"/>
      <c r="C62" s="68" t="s">
        <v>273</v>
      </c>
      <c r="D62" s="139">
        <v>0</v>
      </c>
      <c r="E62" s="139">
        <v>0</v>
      </c>
      <c r="F62" s="139">
        <v>0</v>
      </c>
      <c r="G62" s="139">
        <v>0</v>
      </c>
      <c r="H62" s="139">
        <v>0</v>
      </c>
      <c r="I62" s="139">
        <v>0</v>
      </c>
      <c r="J62" s="139">
        <v>0</v>
      </c>
      <c r="K62" s="139">
        <v>0</v>
      </c>
      <c r="L62" s="139">
        <v>0</v>
      </c>
      <c r="M62" s="139">
        <v>0</v>
      </c>
      <c r="N62" s="139">
        <v>0</v>
      </c>
      <c r="O62" s="139">
        <v>0</v>
      </c>
      <c r="P62" s="139">
        <v>0</v>
      </c>
      <c r="Q62" s="140">
        <f t="shared" si="5"/>
        <v>0</v>
      </c>
      <c r="R62" s="139">
        <v>0</v>
      </c>
      <c r="S62" s="139">
        <v>0</v>
      </c>
      <c r="T62" s="139">
        <v>0</v>
      </c>
      <c r="U62" s="139">
        <v>0</v>
      </c>
      <c r="V62" s="139">
        <v>0</v>
      </c>
      <c r="W62" s="139">
        <v>0</v>
      </c>
      <c r="X62" s="139">
        <v>0</v>
      </c>
      <c r="Y62" s="140">
        <f t="shared" si="8"/>
        <v>0</v>
      </c>
      <c r="Z62" s="139"/>
      <c r="AA62" s="239">
        <f>+'A1'!M62+'A2'!Z62+'A3'!Q62+'A3'!Y62+'A3'!Z62</f>
        <v>193.93</v>
      </c>
      <c r="AB62" s="124"/>
      <c r="AC62" s="75"/>
    </row>
    <row r="63" spans="2:29" s="115" customFormat="1" ht="16.5" customHeight="1">
      <c r="B63" s="288"/>
      <c r="C63" s="321" t="s">
        <v>135</v>
      </c>
      <c r="D63" s="139">
        <v>0</v>
      </c>
      <c r="E63" s="139">
        <v>0</v>
      </c>
      <c r="F63" s="139">
        <v>0</v>
      </c>
      <c r="G63" s="139">
        <v>0</v>
      </c>
      <c r="H63" s="139">
        <v>0</v>
      </c>
      <c r="I63" s="139">
        <v>0</v>
      </c>
      <c r="J63" s="139">
        <v>0</v>
      </c>
      <c r="K63" s="139">
        <v>0</v>
      </c>
      <c r="L63" s="139">
        <v>0</v>
      </c>
      <c r="M63" s="139">
        <v>0</v>
      </c>
      <c r="N63" s="139">
        <v>0</v>
      </c>
      <c r="O63" s="139">
        <v>0</v>
      </c>
      <c r="P63" s="139">
        <v>0</v>
      </c>
      <c r="Q63" s="140">
        <f t="shared" si="5"/>
        <v>0</v>
      </c>
      <c r="R63" s="139">
        <v>0</v>
      </c>
      <c r="S63" s="139">
        <v>0</v>
      </c>
      <c r="T63" s="139">
        <v>0</v>
      </c>
      <c r="U63" s="139">
        <v>0</v>
      </c>
      <c r="V63" s="139">
        <v>0</v>
      </c>
      <c r="W63" s="139">
        <v>0</v>
      </c>
      <c r="X63" s="139">
        <v>0</v>
      </c>
      <c r="Y63" s="140">
        <f t="shared" si="8"/>
        <v>0</v>
      </c>
      <c r="Z63" s="139"/>
      <c r="AA63" s="239">
        <f>+'A1'!M63+'A2'!Z63+'A3'!Q63+'A3'!Y63+'A3'!Z63</f>
        <v>8526.349226453045</v>
      </c>
      <c r="AB63" s="124"/>
      <c r="AC63" s="75"/>
    </row>
    <row r="64" spans="2:29" s="115" customFormat="1" ht="16.5" customHeight="1">
      <c r="B64" s="288"/>
      <c r="C64" s="322" t="s">
        <v>8</v>
      </c>
      <c r="D64" s="139">
        <v>1</v>
      </c>
      <c r="E64" s="139">
        <v>0</v>
      </c>
      <c r="F64" s="139">
        <v>0</v>
      </c>
      <c r="G64" s="139">
        <v>0</v>
      </c>
      <c r="H64" s="139">
        <v>0</v>
      </c>
      <c r="I64" s="139">
        <v>25</v>
      </c>
      <c r="J64" s="139">
        <v>14</v>
      </c>
      <c r="K64" s="139">
        <v>2</v>
      </c>
      <c r="L64" s="139">
        <v>0</v>
      </c>
      <c r="M64" s="139">
        <v>50</v>
      </c>
      <c r="N64" s="139">
        <v>0</v>
      </c>
      <c r="O64" s="139">
        <v>0</v>
      </c>
      <c r="P64" s="139">
        <v>0</v>
      </c>
      <c r="Q64" s="140">
        <f t="shared" si="5"/>
        <v>92</v>
      </c>
      <c r="R64" s="139">
        <v>0</v>
      </c>
      <c r="S64" s="139">
        <v>0</v>
      </c>
      <c r="T64" s="139">
        <v>0</v>
      </c>
      <c r="U64" s="139">
        <v>0</v>
      </c>
      <c r="V64" s="139">
        <v>0</v>
      </c>
      <c r="W64" s="139">
        <v>0</v>
      </c>
      <c r="X64" s="139">
        <v>0.47040490548826835</v>
      </c>
      <c r="Y64" s="140">
        <f t="shared" si="8"/>
        <v>0.47040490548826835</v>
      </c>
      <c r="Z64" s="139"/>
      <c r="AA64" s="239">
        <f>+'A1'!M64+'A2'!Z64+'A3'!Q64+'A3'!Y64+'A3'!Z64</f>
        <v>550.2125948816703</v>
      </c>
      <c r="AB64" s="124"/>
      <c r="AC64" s="75"/>
    </row>
    <row r="65" spans="2:29" s="76" customFormat="1" ht="24.75" customHeight="1">
      <c r="B65" s="319"/>
      <c r="C65" s="67" t="s">
        <v>96</v>
      </c>
      <c r="D65" s="139">
        <f aca="true" t="shared" si="23" ref="D65:P65">D66+D67</f>
        <v>0</v>
      </c>
      <c r="E65" s="139">
        <f t="shared" si="23"/>
        <v>0</v>
      </c>
      <c r="F65" s="139">
        <f t="shared" si="23"/>
        <v>6</v>
      </c>
      <c r="G65" s="139">
        <f t="shared" si="23"/>
        <v>0</v>
      </c>
      <c r="H65" s="139">
        <f t="shared" si="23"/>
        <v>0</v>
      </c>
      <c r="I65" s="139">
        <f t="shared" si="23"/>
        <v>1</v>
      </c>
      <c r="J65" s="139">
        <f t="shared" si="23"/>
        <v>77.026</v>
      </c>
      <c r="K65" s="139">
        <f t="shared" si="23"/>
        <v>9</v>
      </c>
      <c r="L65" s="139">
        <f t="shared" si="23"/>
        <v>0</v>
      </c>
      <c r="M65" s="139">
        <f t="shared" si="23"/>
        <v>58.829</v>
      </c>
      <c r="N65" s="139">
        <f t="shared" si="23"/>
        <v>0.23339285900999998</v>
      </c>
      <c r="O65" s="139">
        <f t="shared" si="23"/>
        <v>3</v>
      </c>
      <c r="P65" s="139">
        <f t="shared" si="23"/>
        <v>409.2814503623372</v>
      </c>
      <c r="Q65" s="142">
        <f t="shared" si="5"/>
        <v>564.3698432213472</v>
      </c>
      <c r="R65" s="139">
        <f aca="true" t="shared" si="24" ref="R65:X65">R66+R67</f>
        <v>0</v>
      </c>
      <c r="S65" s="139">
        <f t="shared" si="24"/>
        <v>0</v>
      </c>
      <c r="T65" s="139">
        <f t="shared" si="24"/>
        <v>0</v>
      </c>
      <c r="U65" s="139">
        <f t="shared" si="24"/>
        <v>0</v>
      </c>
      <c r="V65" s="139">
        <f t="shared" si="24"/>
        <v>0</v>
      </c>
      <c r="W65" s="139">
        <f t="shared" si="24"/>
        <v>0</v>
      </c>
      <c r="X65" s="139">
        <f t="shared" si="24"/>
        <v>0.48198652004256826</v>
      </c>
      <c r="Y65" s="142">
        <f t="shared" si="8"/>
        <v>0.48198652004256826</v>
      </c>
      <c r="Z65" s="131"/>
      <c r="AA65" s="239">
        <f>+'A1'!M65+'A2'!Z65+'A3'!Q65+'A3'!Y65+'A3'!Z65</f>
        <v>19639.23125491213</v>
      </c>
      <c r="AB65" s="125"/>
      <c r="AC65" s="318"/>
    </row>
    <row r="66" spans="2:29" s="323" customFormat="1" ht="16.5" customHeight="1">
      <c r="B66" s="119"/>
      <c r="C66" s="68" t="s">
        <v>144</v>
      </c>
      <c r="D66" s="139">
        <v>0</v>
      </c>
      <c r="E66" s="139">
        <v>0</v>
      </c>
      <c r="F66" s="139">
        <v>5</v>
      </c>
      <c r="G66" s="139">
        <v>0</v>
      </c>
      <c r="H66" s="139">
        <v>0</v>
      </c>
      <c r="I66" s="139">
        <v>0</v>
      </c>
      <c r="J66" s="139">
        <v>10.026</v>
      </c>
      <c r="K66" s="139">
        <v>1</v>
      </c>
      <c r="L66" s="139">
        <v>0</v>
      </c>
      <c r="M66" s="139">
        <v>58.829</v>
      </c>
      <c r="N66" s="139">
        <v>0.23339285900999998</v>
      </c>
      <c r="O66" s="139">
        <v>0</v>
      </c>
      <c r="P66" s="139">
        <v>405.7888</v>
      </c>
      <c r="Q66" s="331">
        <f t="shared" si="5"/>
        <v>480.87719285901</v>
      </c>
      <c r="R66" s="139">
        <v>0</v>
      </c>
      <c r="S66" s="139">
        <v>0</v>
      </c>
      <c r="T66" s="139">
        <v>0</v>
      </c>
      <c r="U66" s="139">
        <v>0</v>
      </c>
      <c r="V66" s="139">
        <v>0</v>
      </c>
      <c r="W66" s="139">
        <v>0</v>
      </c>
      <c r="X66" s="139">
        <v>0.48198652004256826</v>
      </c>
      <c r="Y66" s="331">
        <f t="shared" si="8"/>
        <v>0.48198652004256826</v>
      </c>
      <c r="Z66" s="331"/>
      <c r="AA66" s="239">
        <f>+'A1'!M66+'A2'!Z66+'A3'!Q66+'A3'!Y66+'A3'!Z66</f>
        <v>18478.419554736924</v>
      </c>
      <c r="AB66" s="127"/>
      <c r="AC66" s="325"/>
    </row>
    <row r="67" spans="2:29" s="115" customFormat="1" ht="16.5" customHeight="1">
      <c r="B67" s="288"/>
      <c r="C67" s="68" t="s">
        <v>145</v>
      </c>
      <c r="D67" s="139">
        <v>0</v>
      </c>
      <c r="E67" s="139">
        <v>0</v>
      </c>
      <c r="F67" s="139">
        <v>1</v>
      </c>
      <c r="G67" s="139">
        <v>0</v>
      </c>
      <c r="H67" s="139">
        <v>0</v>
      </c>
      <c r="I67" s="139">
        <v>1</v>
      </c>
      <c r="J67" s="139">
        <v>67</v>
      </c>
      <c r="K67" s="139">
        <v>8</v>
      </c>
      <c r="L67" s="139">
        <v>0</v>
      </c>
      <c r="M67" s="139">
        <v>0</v>
      </c>
      <c r="N67" s="139">
        <v>0</v>
      </c>
      <c r="O67" s="139">
        <v>3</v>
      </c>
      <c r="P67" s="139">
        <v>3.4926503623372014</v>
      </c>
      <c r="Q67" s="140">
        <f t="shared" si="5"/>
        <v>83.4926503623372</v>
      </c>
      <c r="R67" s="139">
        <v>0</v>
      </c>
      <c r="S67" s="139">
        <v>0</v>
      </c>
      <c r="T67" s="139">
        <v>0</v>
      </c>
      <c r="U67" s="139">
        <v>0</v>
      </c>
      <c r="V67" s="139">
        <v>0</v>
      </c>
      <c r="W67" s="139">
        <v>0</v>
      </c>
      <c r="X67" s="139">
        <v>0</v>
      </c>
      <c r="Y67" s="140">
        <f t="shared" si="8"/>
        <v>0</v>
      </c>
      <c r="Z67" s="139"/>
      <c r="AA67" s="239">
        <f>+'A1'!M67+'A2'!Z67+'A3'!Q67+'A3'!Y67+'A3'!Z67</f>
        <v>1160.8117001752087</v>
      </c>
      <c r="AB67" s="124"/>
      <c r="AC67" s="75"/>
    </row>
    <row r="68" spans="2:29" s="76" customFormat="1" ht="30" customHeight="1">
      <c r="B68" s="324"/>
      <c r="C68" s="67" t="s">
        <v>138</v>
      </c>
      <c r="D68" s="142">
        <f aca="true" t="shared" si="25" ref="D68:J68">+SUM(D65,D56,D53)</f>
        <v>3.0678</v>
      </c>
      <c r="E68" s="142">
        <f t="shared" si="25"/>
        <v>9</v>
      </c>
      <c r="F68" s="142">
        <f t="shared" si="25"/>
        <v>46.0389804</v>
      </c>
      <c r="G68" s="142">
        <f t="shared" si="25"/>
        <v>0</v>
      </c>
      <c r="H68" s="142">
        <f t="shared" si="25"/>
        <v>2.332</v>
      </c>
      <c r="I68" s="142">
        <f t="shared" si="25"/>
        <v>306.7388059</v>
      </c>
      <c r="J68" s="142">
        <f t="shared" si="25"/>
        <v>283.854</v>
      </c>
      <c r="K68" s="142">
        <f aca="true" t="shared" si="26" ref="K68:Z68">+SUM(K65,K56,K53)</f>
        <v>23.419</v>
      </c>
      <c r="L68" s="142">
        <f t="shared" si="26"/>
        <v>13.356</v>
      </c>
      <c r="M68" s="142">
        <f t="shared" si="26"/>
        <v>408.894</v>
      </c>
      <c r="N68" s="142">
        <f t="shared" si="26"/>
        <v>9.38439285901</v>
      </c>
      <c r="O68" s="142">
        <f t="shared" si="26"/>
        <v>9</v>
      </c>
      <c r="P68" s="142">
        <f t="shared" si="26"/>
        <v>1041.1484503623374</v>
      </c>
      <c r="Q68" s="142">
        <f t="shared" si="5"/>
        <v>2156.2334295213473</v>
      </c>
      <c r="R68" s="142">
        <f t="shared" si="26"/>
        <v>0</v>
      </c>
      <c r="S68" s="142">
        <f t="shared" si="26"/>
        <v>0</v>
      </c>
      <c r="T68" s="142">
        <f t="shared" si="26"/>
        <v>0</v>
      </c>
      <c r="U68" s="142">
        <f t="shared" si="26"/>
        <v>0</v>
      </c>
      <c r="V68" s="142">
        <f>+SUM(V65,V56,V53)</f>
        <v>0</v>
      </c>
      <c r="W68" s="142">
        <f t="shared" si="26"/>
        <v>0</v>
      </c>
      <c r="X68" s="142">
        <f t="shared" si="26"/>
        <v>1.904782851061673</v>
      </c>
      <c r="Y68" s="142">
        <f t="shared" si="8"/>
        <v>1.904782851061673</v>
      </c>
      <c r="Z68" s="142">
        <f t="shared" si="26"/>
        <v>0</v>
      </c>
      <c r="AA68" s="239">
        <f>+'A1'!M68+'A2'!Z68+'A3'!Q68+'A3'!Y68+'A3'!Z68</f>
        <v>82221.83878635337</v>
      </c>
      <c r="AB68" s="123"/>
      <c r="AC68" s="318"/>
    </row>
    <row r="69" spans="2:29" s="323" customFormat="1" ht="16.5" customHeight="1">
      <c r="B69" s="119"/>
      <c r="C69" s="120" t="s">
        <v>20</v>
      </c>
      <c r="D69" s="139">
        <v>0</v>
      </c>
      <c r="E69" s="139">
        <v>0</v>
      </c>
      <c r="F69" s="139">
        <v>0</v>
      </c>
      <c r="G69" s="139">
        <v>0</v>
      </c>
      <c r="H69" s="139">
        <v>0</v>
      </c>
      <c r="I69" s="139">
        <v>0</v>
      </c>
      <c r="J69" s="139">
        <v>0</v>
      </c>
      <c r="K69" s="139">
        <v>0</v>
      </c>
      <c r="L69" s="139">
        <v>0</v>
      </c>
      <c r="M69" s="139">
        <v>0</v>
      </c>
      <c r="N69" s="139">
        <v>0</v>
      </c>
      <c r="O69" s="139">
        <v>0</v>
      </c>
      <c r="P69" s="139">
        <v>0</v>
      </c>
      <c r="Q69" s="331">
        <f t="shared" si="5"/>
        <v>0</v>
      </c>
      <c r="R69" s="139">
        <v>0</v>
      </c>
      <c r="S69" s="139">
        <v>0</v>
      </c>
      <c r="T69" s="139">
        <v>0</v>
      </c>
      <c r="U69" s="139">
        <v>0</v>
      </c>
      <c r="V69" s="139">
        <v>0</v>
      </c>
      <c r="W69" s="139">
        <v>0</v>
      </c>
      <c r="X69" s="139">
        <v>0</v>
      </c>
      <c r="Y69" s="331">
        <f t="shared" si="8"/>
        <v>0</v>
      </c>
      <c r="Z69" s="331"/>
      <c r="AA69" s="352">
        <f>+'A1'!M69+'A2'!Z69+'A3'!Q69+'A3'!Y69+'A3'!Z69</f>
        <v>235</v>
      </c>
      <c r="AB69" s="126"/>
      <c r="AC69" s="325"/>
    </row>
    <row r="70" spans="2:29" s="323" customFormat="1" ht="16.5" customHeight="1">
      <c r="B70" s="121"/>
      <c r="C70" s="122" t="s">
        <v>21</v>
      </c>
      <c r="D70" s="139">
        <v>0</v>
      </c>
      <c r="E70" s="139">
        <v>0</v>
      </c>
      <c r="F70" s="139">
        <v>0</v>
      </c>
      <c r="G70" s="139">
        <v>0</v>
      </c>
      <c r="H70" s="139">
        <v>0</v>
      </c>
      <c r="I70" s="139">
        <v>0</v>
      </c>
      <c r="J70" s="139">
        <v>0</v>
      </c>
      <c r="K70" s="139">
        <v>0</v>
      </c>
      <c r="L70" s="139">
        <v>0</v>
      </c>
      <c r="M70" s="139">
        <v>0</v>
      </c>
      <c r="N70" s="139">
        <v>0</v>
      </c>
      <c r="O70" s="139">
        <v>0</v>
      </c>
      <c r="P70" s="139">
        <v>0</v>
      </c>
      <c r="Q70" s="331">
        <f t="shared" si="5"/>
        <v>0</v>
      </c>
      <c r="R70" s="139">
        <v>0</v>
      </c>
      <c r="S70" s="139">
        <v>0</v>
      </c>
      <c r="T70" s="139">
        <v>0</v>
      </c>
      <c r="U70" s="139">
        <v>0</v>
      </c>
      <c r="V70" s="139">
        <v>0</v>
      </c>
      <c r="W70" s="139">
        <v>0</v>
      </c>
      <c r="X70" s="139">
        <v>0</v>
      </c>
      <c r="Y70" s="331">
        <f t="shared" si="8"/>
        <v>0</v>
      </c>
      <c r="Z70" s="353"/>
      <c r="AA70" s="352">
        <f>+'A1'!M70+'A2'!Z70+'A3'!Q70+'A3'!Y70+'A3'!Z70</f>
        <v>50.80666645304477</v>
      </c>
      <c r="AB70" s="127"/>
      <c r="AC70" s="325"/>
    </row>
    <row r="71" spans="2:29" s="115" customFormat="1" ht="24.75" customHeight="1">
      <c r="B71" s="287"/>
      <c r="C71" s="329" t="s">
        <v>148</v>
      </c>
      <c r="D71" s="139"/>
      <c r="E71" s="139"/>
      <c r="F71" s="139"/>
      <c r="G71" s="139"/>
      <c r="H71" s="139"/>
      <c r="I71" s="139"/>
      <c r="J71" s="139"/>
      <c r="K71" s="139"/>
      <c r="L71" s="139"/>
      <c r="M71" s="139"/>
      <c r="N71" s="139"/>
      <c r="O71" s="139"/>
      <c r="P71" s="139"/>
      <c r="Q71" s="140"/>
      <c r="R71" s="139"/>
      <c r="S71" s="139"/>
      <c r="T71" s="139"/>
      <c r="U71" s="139"/>
      <c r="V71" s="139"/>
      <c r="W71" s="139"/>
      <c r="X71" s="139"/>
      <c r="Y71" s="140"/>
      <c r="Z71" s="139"/>
      <c r="AA71" s="136"/>
      <c r="AB71" s="128"/>
      <c r="AC71" s="75"/>
    </row>
    <row r="72" spans="2:29" s="115" customFormat="1" ht="16.5" customHeight="1">
      <c r="B72" s="288"/>
      <c r="C72" s="68" t="s">
        <v>150</v>
      </c>
      <c r="D72" s="139">
        <v>3.0675</v>
      </c>
      <c r="E72" s="139">
        <v>0</v>
      </c>
      <c r="F72" s="139">
        <v>18.0129804</v>
      </c>
      <c r="G72" s="139">
        <v>0</v>
      </c>
      <c r="H72" s="139">
        <v>1</v>
      </c>
      <c r="I72" s="139">
        <v>273.5988059</v>
      </c>
      <c r="J72" s="139">
        <v>182.586</v>
      </c>
      <c r="K72" s="139">
        <v>12.9178</v>
      </c>
      <c r="L72" s="139">
        <v>0</v>
      </c>
      <c r="M72" s="139">
        <v>220.54</v>
      </c>
      <c r="N72" s="139">
        <v>0</v>
      </c>
      <c r="O72" s="139">
        <v>0</v>
      </c>
      <c r="P72" s="139">
        <v>850.7745</v>
      </c>
      <c r="Q72" s="140">
        <f t="shared" si="5"/>
        <v>1562.4975863</v>
      </c>
      <c r="R72" s="139">
        <v>0</v>
      </c>
      <c r="S72" s="139">
        <v>0</v>
      </c>
      <c r="T72" s="139">
        <v>0</v>
      </c>
      <c r="U72" s="139">
        <v>0</v>
      </c>
      <c r="V72" s="139">
        <v>0</v>
      </c>
      <c r="W72" s="139">
        <v>0</v>
      </c>
      <c r="X72" s="139">
        <v>0.9639730400851365</v>
      </c>
      <c r="Y72" s="140">
        <f t="shared" si="8"/>
        <v>0.9639730400851365</v>
      </c>
      <c r="Z72" s="139"/>
      <c r="AA72" s="136">
        <f>+'A1'!M72+'A2'!Z72+'A3'!Q72+'A3'!Y72+'A3'!Z72</f>
        <v>59061.9151509242</v>
      </c>
      <c r="AB72" s="128"/>
      <c r="AC72" s="75"/>
    </row>
    <row r="73" spans="2:29" s="115" customFormat="1" ht="16.5" customHeight="1">
      <c r="B73" s="288"/>
      <c r="C73" s="68" t="s">
        <v>151</v>
      </c>
      <c r="D73" s="139">
        <v>0</v>
      </c>
      <c r="E73" s="139">
        <v>9</v>
      </c>
      <c r="F73" s="139">
        <v>28.026</v>
      </c>
      <c r="G73" s="139">
        <v>0</v>
      </c>
      <c r="H73" s="139">
        <v>1.332</v>
      </c>
      <c r="I73" s="139">
        <v>33.24</v>
      </c>
      <c r="J73" s="139">
        <v>101.468</v>
      </c>
      <c r="K73" s="139">
        <v>10.5009</v>
      </c>
      <c r="L73" s="139">
        <v>13.356</v>
      </c>
      <c r="M73" s="139">
        <v>188.552</v>
      </c>
      <c r="N73" s="139">
        <v>9.38439285901</v>
      </c>
      <c r="O73" s="139">
        <v>9</v>
      </c>
      <c r="P73" s="139">
        <v>182.3124</v>
      </c>
      <c r="Q73" s="140">
        <f t="shared" si="5"/>
        <v>586.17169285901</v>
      </c>
      <c r="R73" s="139">
        <v>0</v>
      </c>
      <c r="S73" s="139">
        <v>0</v>
      </c>
      <c r="T73" s="139">
        <v>0</v>
      </c>
      <c r="U73" s="139">
        <v>0</v>
      </c>
      <c r="V73" s="139">
        <v>0</v>
      </c>
      <c r="W73" s="139">
        <v>0</v>
      </c>
      <c r="X73" s="139">
        <v>0.9408098109765367</v>
      </c>
      <c r="Y73" s="140">
        <f t="shared" si="8"/>
        <v>0.9408098109765367</v>
      </c>
      <c r="Z73" s="139"/>
      <c r="AA73" s="136">
        <f>+'A1'!M73+'A2'!Z73+'A3'!Q73+'A3'!Y73+'A3'!Z73</f>
        <v>23011.952185066817</v>
      </c>
      <c r="AB73" s="128"/>
      <c r="AC73" s="75"/>
    </row>
    <row r="74" spans="2:29" s="115" customFormat="1" ht="16.5" customHeight="1">
      <c r="B74" s="287"/>
      <c r="C74" s="68" t="s">
        <v>152</v>
      </c>
      <c r="D74" s="139">
        <v>0</v>
      </c>
      <c r="E74" s="139">
        <v>0</v>
      </c>
      <c r="F74" s="139">
        <v>0</v>
      </c>
      <c r="G74" s="139">
        <v>0</v>
      </c>
      <c r="H74" s="139">
        <v>0</v>
      </c>
      <c r="I74" s="139">
        <v>0</v>
      </c>
      <c r="J74" s="139">
        <v>0</v>
      </c>
      <c r="K74" s="139">
        <v>0</v>
      </c>
      <c r="L74" s="139">
        <v>0</v>
      </c>
      <c r="M74" s="139">
        <v>0</v>
      </c>
      <c r="N74" s="139">
        <v>0</v>
      </c>
      <c r="O74" s="139">
        <v>0</v>
      </c>
      <c r="P74" s="139">
        <v>8</v>
      </c>
      <c r="Q74" s="140">
        <f t="shared" si="5"/>
        <v>8</v>
      </c>
      <c r="R74" s="139"/>
      <c r="S74" s="139"/>
      <c r="T74" s="139"/>
      <c r="U74" s="139"/>
      <c r="V74" s="139"/>
      <c r="W74" s="139"/>
      <c r="X74" s="139"/>
      <c r="Y74" s="140">
        <f t="shared" si="8"/>
        <v>0</v>
      </c>
      <c r="Z74" s="139"/>
      <c r="AA74" s="136">
        <f>+'A1'!M74+'A2'!Z74+'A3'!Q74+'A3'!Y74+'A3'!Z74</f>
        <v>148</v>
      </c>
      <c r="AB74" s="128"/>
      <c r="AC74" s="75"/>
    </row>
    <row r="75" spans="2:29" s="76" customFormat="1" ht="30" customHeight="1">
      <c r="B75" s="286"/>
      <c r="C75" s="71" t="s">
        <v>285</v>
      </c>
      <c r="D75" s="141"/>
      <c r="E75" s="141"/>
      <c r="F75" s="141"/>
      <c r="G75" s="141"/>
      <c r="H75" s="141"/>
      <c r="I75" s="141"/>
      <c r="J75" s="141"/>
      <c r="K75" s="141"/>
      <c r="L75" s="141"/>
      <c r="M75" s="141"/>
      <c r="N75" s="141"/>
      <c r="O75" s="141"/>
      <c r="P75" s="141"/>
      <c r="Q75" s="143"/>
      <c r="R75" s="141"/>
      <c r="S75" s="141"/>
      <c r="T75" s="141"/>
      <c r="U75" s="141"/>
      <c r="V75" s="141"/>
      <c r="W75" s="141"/>
      <c r="X75" s="141"/>
      <c r="Y75" s="143"/>
      <c r="Z75" s="141"/>
      <c r="AA75" s="136"/>
      <c r="AB75" s="123"/>
      <c r="AC75" s="318"/>
    </row>
    <row r="76" spans="2:29" s="115" customFormat="1" ht="16.5" customHeight="1">
      <c r="B76" s="287"/>
      <c r="C76" s="63" t="s">
        <v>94</v>
      </c>
      <c r="D76" s="139">
        <f aca="true" t="shared" si="27" ref="D76:P76">D77+D78</f>
        <v>0</v>
      </c>
      <c r="E76" s="139">
        <f t="shared" si="27"/>
        <v>0</v>
      </c>
      <c r="F76" s="139">
        <f t="shared" si="27"/>
        <v>0</v>
      </c>
      <c r="G76" s="139">
        <f t="shared" si="27"/>
        <v>0</v>
      </c>
      <c r="H76" s="139">
        <f t="shared" si="27"/>
        <v>0</v>
      </c>
      <c r="I76" s="139">
        <f t="shared" si="27"/>
        <v>0</v>
      </c>
      <c r="J76" s="139">
        <f t="shared" si="27"/>
        <v>0</v>
      </c>
      <c r="K76" s="139">
        <f t="shared" si="27"/>
        <v>0</v>
      </c>
      <c r="L76" s="139">
        <f t="shared" si="27"/>
        <v>0</v>
      </c>
      <c r="M76" s="139">
        <f t="shared" si="27"/>
        <v>0</v>
      </c>
      <c r="N76" s="139">
        <f t="shared" si="27"/>
        <v>0</v>
      </c>
      <c r="O76" s="139">
        <f t="shared" si="27"/>
        <v>0</v>
      </c>
      <c r="P76" s="139">
        <f t="shared" si="27"/>
        <v>0</v>
      </c>
      <c r="Q76" s="140">
        <f t="shared" si="5"/>
        <v>0</v>
      </c>
      <c r="R76" s="139">
        <f aca="true" t="shared" si="28" ref="R76:X76">R77+R78</f>
        <v>0</v>
      </c>
      <c r="S76" s="139">
        <f t="shared" si="28"/>
        <v>0</v>
      </c>
      <c r="T76" s="139">
        <f t="shared" si="28"/>
        <v>0</v>
      </c>
      <c r="U76" s="139">
        <f t="shared" si="28"/>
        <v>0</v>
      </c>
      <c r="V76" s="139">
        <f t="shared" si="28"/>
        <v>0</v>
      </c>
      <c r="W76" s="139">
        <f t="shared" si="28"/>
        <v>0</v>
      </c>
      <c r="X76" s="139">
        <f t="shared" si="28"/>
        <v>0</v>
      </c>
      <c r="Y76" s="140">
        <f t="shared" si="8"/>
        <v>0</v>
      </c>
      <c r="Z76" s="139"/>
      <c r="AA76" s="239">
        <f>+'A1'!M76+'A2'!Z76+'A3'!Q76+'A3'!Y76+'A3'!Z76</f>
        <v>671.7571316576292</v>
      </c>
      <c r="AB76" s="124"/>
      <c r="AC76" s="75"/>
    </row>
    <row r="77" spans="2:29" s="115" customFormat="1" ht="16.5" customHeight="1">
      <c r="B77" s="288"/>
      <c r="C77" s="68" t="s">
        <v>144</v>
      </c>
      <c r="D77" s="139">
        <v>0</v>
      </c>
      <c r="E77" s="139">
        <v>0</v>
      </c>
      <c r="F77" s="139">
        <v>0</v>
      </c>
      <c r="G77" s="139">
        <v>0</v>
      </c>
      <c r="H77" s="139">
        <v>0</v>
      </c>
      <c r="I77" s="139">
        <v>0</v>
      </c>
      <c r="J77" s="139">
        <v>0</v>
      </c>
      <c r="K77" s="139">
        <v>0</v>
      </c>
      <c r="L77" s="139">
        <v>0</v>
      </c>
      <c r="M77" s="139">
        <v>0</v>
      </c>
      <c r="N77" s="139">
        <v>0</v>
      </c>
      <c r="O77" s="139">
        <v>0</v>
      </c>
      <c r="P77" s="139">
        <v>0</v>
      </c>
      <c r="Q77" s="140">
        <f t="shared" si="5"/>
        <v>0</v>
      </c>
      <c r="R77" s="139">
        <v>0</v>
      </c>
      <c r="S77" s="139">
        <v>0</v>
      </c>
      <c r="T77" s="139">
        <v>0</v>
      </c>
      <c r="U77" s="139">
        <v>0</v>
      </c>
      <c r="V77" s="139">
        <v>0</v>
      </c>
      <c r="W77" s="139">
        <v>0</v>
      </c>
      <c r="X77" s="139">
        <v>0</v>
      </c>
      <c r="Y77" s="140">
        <f t="shared" si="8"/>
        <v>0</v>
      </c>
      <c r="Z77" s="139"/>
      <c r="AA77" s="239">
        <f>+'A1'!M77+'A2'!Z77+'A3'!Q77+'A3'!Y77+'A3'!Z77</f>
        <v>0</v>
      </c>
      <c r="AB77" s="124"/>
      <c r="AC77" s="75"/>
    </row>
    <row r="78" spans="2:29" s="115" customFormat="1" ht="16.5" customHeight="1">
      <c r="B78" s="288"/>
      <c r="C78" s="68" t="s">
        <v>145</v>
      </c>
      <c r="D78" s="139">
        <v>0</v>
      </c>
      <c r="E78" s="139">
        <v>0</v>
      </c>
      <c r="F78" s="139">
        <v>0</v>
      </c>
      <c r="G78" s="139">
        <v>0</v>
      </c>
      <c r="H78" s="139">
        <v>0</v>
      </c>
      <c r="I78" s="139">
        <v>0</v>
      </c>
      <c r="J78" s="139">
        <v>0</v>
      </c>
      <c r="K78" s="139">
        <v>0</v>
      </c>
      <c r="L78" s="139">
        <v>0</v>
      </c>
      <c r="M78" s="139">
        <v>0</v>
      </c>
      <c r="N78" s="139">
        <v>0</v>
      </c>
      <c r="O78" s="139">
        <v>0</v>
      </c>
      <c r="P78" s="139">
        <v>0</v>
      </c>
      <c r="Q78" s="140">
        <f aca="true" t="shared" si="29" ref="Q78:Q137">+SUM(D78:P78)</f>
        <v>0</v>
      </c>
      <c r="R78" s="139">
        <v>0</v>
      </c>
      <c r="S78" s="139">
        <v>0</v>
      </c>
      <c r="T78" s="139">
        <v>0</v>
      </c>
      <c r="U78" s="139">
        <v>0</v>
      </c>
      <c r="V78" s="139">
        <v>0</v>
      </c>
      <c r="W78" s="139">
        <v>0</v>
      </c>
      <c r="X78" s="139">
        <v>0</v>
      </c>
      <c r="Y78" s="140">
        <f aca="true" t="shared" si="30" ref="Y78:Y137">+SUM(R78:X78)</f>
        <v>0</v>
      </c>
      <c r="Z78" s="139"/>
      <c r="AA78" s="239">
        <f>+'A1'!M78+'A2'!Z78+'A3'!Q78+'A3'!Y78+'A3'!Z78</f>
        <v>671.7571316576292</v>
      </c>
      <c r="AB78" s="124"/>
      <c r="AC78" s="75"/>
    </row>
    <row r="79" spans="2:29" s="115" customFormat="1" ht="30" customHeight="1">
      <c r="B79" s="287"/>
      <c r="C79" s="63" t="s">
        <v>95</v>
      </c>
      <c r="D79" s="139">
        <f aca="true" t="shared" si="31" ref="D79:P79">D80+D81</f>
        <v>0</v>
      </c>
      <c r="E79" s="139">
        <f t="shared" si="31"/>
        <v>0</v>
      </c>
      <c r="F79" s="139">
        <f t="shared" si="31"/>
        <v>0</v>
      </c>
      <c r="G79" s="139">
        <f t="shared" si="31"/>
        <v>0</v>
      </c>
      <c r="H79" s="139">
        <f t="shared" si="31"/>
        <v>0</v>
      </c>
      <c r="I79" s="139">
        <f t="shared" si="31"/>
        <v>0</v>
      </c>
      <c r="J79" s="139">
        <f t="shared" si="31"/>
        <v>0</v>
      </c>
      <c r="K79" s="139">
        <f t="shared" si="31"/>
        <v>0</v>
      </c>
      <c r="L79" s="139">
        <f t="shared" si="31"/>
        <v>0</v>
      </c>
      <c r="M79" s="139">
        <f t="shared" si="31"/>
        <v>0</v>
      </c>
      <c r="N79" s="139">
        <f t="shared" si="31"/>
        <v>0</v>
      </c>
      <c r="O79" s="139">
        <f t="shared" si="31"/>
        <v>0</v>
      </c>
      <c r="P79" s="139">
        <f t="shared" si="31"/>
        <v>0</v>
      </c>
      <c r="Q79" s="140">
        <f t="shared" si="29"/>
        <v>0</v>
      </c>
      <c r="R79" s="139">
        <f aca="true" t="shared" si="32" ref="R79:X79">R80+R81</f>
        <v>0</v>
      </c>
      <c r="S79" s="139">
        <f t="shared" si="32"/>
        <v>0</v>
      </c>
      <c r="T79" s="139">
        <f t="shared" si="32"/>
        <v>0</v>
      </c>
      <c r="U79" s="139">
        <f t="shared" si="32"/>
        <v>0</v>
      </c>
      <c r="V79" s="139">
        <f t="shared" si="32"/>
        <v>0</v>
      </c>
      <c r="W79" s="139">
        <f t="shared" si="32"/>
        <v>0</v>
      </c>
      <c r="X79" s="139">
        <f t="shared" si="32"/>
        <v>0</v>
      </c>
      <c r="Y79" s="140">
        <f t="shared" si="30"/>
        <v>0</v>
      </c>
      <c r="Z79" s="139"/>
      <c r="AA79" s="136">
        <f>+'A1'!M79+'A2'!Z79+'A3'!Q79+'A3'!Y79+'A3'!Z79</f>
        <v>23.57569953884356</v>
      </c>
      <c r="AB79" s="124"/>
      <c r="AC79" s="75"/>
    </row>
    <row r="80" spans="2:29" s="115" customFormat="1" ht="16.5" customHeight="1">
      <c r="B80" s="287"/>
      <c r="C80" s="68" t="s">
        <v>144</v>
      </c>
      <c r="D80" s="139">
        <v>0</v>
      </c>
      <c r="E80" s="139">
        <v>0</v>
      </c>
      <c r="F80" s="139">
        <v>0</v>
      </c>
      <c r="G80" s="139">
        <v>0</v>
      </c>
      <c r="H80" s="139">
        <v>0</v>
      </c>
      <c r="I80" s="139">
        <v>0</v>
      </c>
      <c r="J80" s="139">
        <v>0</v>
      </c>
      <c r="K80" s="139">
        <v>0</v>
      </c>
      <c r="L80" s="139">
        <v>0</v>
      </c>
      <c r="M80" s="139">
        <v>0</v>
      </c>
      <c r="N80" s="139">
        <v>0</v>
      </c>
      <c r="O80" s="139">
        <v>0</v>
      </c>
      <c r="P80" s="139">
        <v>0</v>
      </c>
      <c r="Q80" s="140">
        <f t="shared" si="29"/>
        <v>0</v>
      </c>
      <c r="R80" s="139">
        <v>0</v>
      </c>
      <c r="S80" s="139">
        <v>0</v>
      </c>
      <c r="T80" s="139">
        <v>0</v>
      </c>
      <c r="U80" s="139">
        <v>0</v>
      </c>
      <c r="V80" s="139">
        <v>0</v>
      </c>
      <c r="W80" s="139">
        <v>0</v>
      </c>
      <c r="X80" s="139">
        <v>0</v>
      </c>
      <c r="Y80" s="140">
        <f t="shared" si="30"/>
        <v>0</v>
      </c>
      <c r="Z80" s="139"/>
      <c r="AA80" s="239">
        <f>+'A1'!M80+'A2'!Z80+'A3'!Q80+'A3'!Y80+'A3'!Z80</f>
        <v>23.57569953884356</v>
      </c>
      <c r="AB80" s="124"/>
      <c r="AC80" s="75"/>
    </row>
    <row r="81" spans="2:29" s="115" customFormat="1" ht="16.5" customHeight="1">
      <c r="B81" s="287"/>
      <c r="C81" s="68" t="s">
        <v>145</v>
      </c>
      <c r="D81" s="139">
        <v>0</v>
      </c>
      <c r="E81" s="139">
        <v>0</v>
      </c>
      <c r="F81" s="139">
        <v>0</v>
      </c>
      <c r="G81" s="139">
        <v>0</v>
      </c>
      <c r="H81" s="139">
        <v>0</v>
      </c>
      <c r="I81" s="139">
        <v>0</v>
      </c>
      <c r="J81" s="139">
        <v>0</v>
      </c>
      <c r="K81" s="139">
        <v>0</v>
      </c>
      <c r="L81" s="139">
        <v>0</v>
      </c>
      <c r="M81" s="139">
        <v>0</v>
      </c>
      <c r="N81" s="139">
        <v>0</v>
      </c>
      <c r="O81" s="139">
        <v>0</v>
      </c>
      <c r="P81" s="139">
        <v>0</v>
      </c>
      <c r="Q81" s="140">
        <f t="shared" si="29"/>
        <v>0</v>
      </c>
      <c r="R81" s="139">
        <v>0</v>
      </c>
      <c r="S81" s="139">
        <v>0</v>
      </c>
      <c r="T81" s="139">
        <v>0</v>
      </c>
      <c r="U81" s="139">
        <v>0</v>
      </c>
      <c r="V81" s="139">
        <v>0</v>
      </c>
      <c r="W81" s="139">
        <v>0</v>
      </c>
      <c r="X81" s="139">
        <v>0</v>
      </c>
      <c r="Y81" s="140">
        <f t="shared" si="30"/>
        <v>0</v>
      </c>
      <c r="Z81" s="139"/>
      <c r="AA81" s="239">
        <f>+'A1'!M81+'A2'!Z81+'A3'!Q81+'A3'!Y81+'A3'!Z81</f>
        <v>0</v>
      </c>
      <c r="AB81" s="124"/>
      <c r="AC81" s="75"/>
    </row>
    <row r="82" spans="2:29" s="76" customFormat="1" ht="30" customHeight="1">
      <c r="B82" s="319"/>
      <c r="C82" s="320" t="s">
        <v>272</v>
      </c>
      <c r="D82" s="139">
        <v>0</v>
      </c>
      <c r="E82" s="139">
        <v>0</v>
      </c>
      <c r="F82" s="139">
        <v>0</v>
      </c>
      <c r="G82" s="139">
        <v>0</v>
      </c>
      <c r="H82" s="139">
        <v>0</v>
      </c>
      <c r="I82" s="139">
        <v>0</v>
      </c>
      <c r="J82" s="139">
        <v>0</v>
      </c>
      <c r="K82" s="139">
        <v>0</v>
      </c>
      <c r="L82" s="139">
        <v>0</v>
      </c>
      <c r="M82" s="139">
        <v>0</v>
      </c>
      <c r="N82" s="139">
        <v>0</v>
      </c>
      <c r="O82" s="139">
        <v>0</v>
      </c>
      <c r="P82" s="139">
        <v>0</v>
      </c>
      <c r="Q82" s="142">
        <f t="shared" si="29"/>
        <v>0</v>
      </c>
      <c r="R82" s="139">
        <v>0</v>
      </c>
      <c r="S82" s="139">
        <v>0</v>
      </c>
      <c r="T82" s="139">
        <v>0</v>
      </c>
      <c r="U82" s="139">
        <v>0</v>
      </c>
      <c r="V82" s="139">
        <v>0</v>
      </c>
      <c r="W82" s="139">
        <v>0</v>
      </c>
      <c r="X82" s="139">
        <v>0</v>
      </c>
      <c r="Y82" s="142">
        <f t="shared" si="30"/>
        <v>0</v>
      </c>
      <c r="Z82" s="131"/>
      <c r="AA82" s="239">
        <f>+'A1'!M82+'A2'!Z82+'A3'!Q82+'A3'!Y82+'A3'!Z82</f>
        <v>0</v>
      </c>
      <c r="AB82" s="125"/>
      <c r="AC82" s="318"/>
    </row>
    <row r="83" spans="2:29" s="115" customFormat="1" ht="16.5" customHeight="1">
      <c r="B83" s="288"/>
      <c r="C83" s="68" t="s">
        <v>156</v>
      </c>
      <c r="D83" s="139">
        <v>0</v>
      </c>
      <c r="E83" s="139">
        <v>0</v>
      </c>
      <c r="F83" s="139">
        <v>0</v>
      </c>
      <c r="G83" s="139">
        <v>0</v>
      </c>
      <c r="H83" s="139">
        <v>0</v>
      </c>
      <c r="I83" s="139">
        <v>0</v>
      </c>
      <c r="J83" s="139">
        <v>0</v>
      </c>
      <c r="K83" s="139">
        <v>0</v>
      </c>
      <c r="L83" s="139">
        <v>0</v>
      </c>
      <c r="M83" s="139">
        <v>0</v>
      </c>
      <c r="N83" s="139">
        <v>0</v>
      </c>
      <c r="O83" s="139">
        <v>0</v>
      </c>
      <c r="P83" s="139">
        <v>0</v>
      </c>
      <c r="Q83" s="140">
        <f t="shared" si="29"/>
        <v>0</v>
      </c>
      <c r="R83" s="139">
        <v>0</v>
      </c>
      <c r="S83" s="139">
        <v>0</v>
      </c>
      <c r="T83" s="139">
        <v>0</v>
      </c>
      <c r="U83" s="139">
        <v>0</v>
      </c>
      <c r="V83" s="139">
        <v>0</v>
      </c>
      <c r="W83" s="139">
        <v>0</v>
      </c>
      <c r="X83" s="139">
        <v>0</v>
      </c>
      <c r="Y83" s="140">
        <f t="shared" si="30"/>
        <v>0</v>
      </c>
      <c r="Z83" s="139"/>
      <c r="AA83" s="239">
        <f>+'A1'!M83+'A2'!Z83+'A3'!Q83+'A3'!Y83+'A3'!Z83</f>
        <v>0</v>
      </c>
      <c r="AB83" s="124"/>
      <c r="AC83" s="75"/>
    </row>
    <row r="84" spans="2:29" s="115" customFormat="1" ht="16.5" customHeight="1">
      <c r="B84" s="288"/>
      <c r="C84" s="68" t="s">
        <v>61</v>
      </c>
      <c r="D84" s="139">
        <v>0</v>
      </c>
      <c r="E84" s="139">
        <v>0</v>
      </c>
      <c r="F84" s="139">
        <v>0</v>
      </c>
      <c r="G84" s="139">
        <v>0</v>
      </c>
      <c r="H84" s="139">
        <v>0</v>
      </c>
      <c r="I84" s="139">
        <v>0</v>
      </c>
      <c r="J84" s="139">
        <v>0</v>
      </c>
      <c r="K84" s="139">
        <v>0</v>
      </c>
      <c r="L84" s="139">
        <v>0</v>
      </c>
      <c r="M84" s="139">
        <v>0</v>
      </c>
      <c r="N84" s="139">
        <v>0</v>
      </c>
      <c r="O84" s="139">
        <v>0</v>
      </c>
      <c r="P84" s="139">
        <v>0</v>
      </c>
      <c r="Q84" s="140">
        <f t="shared" si="29"/>
        <v>0</v>
      </c>
      <c r="R84" s="139">
        <v>0</v>
      </c>
      <c r="S84" s="139">
        <v>0</v>
      </c>
      <c r="T84" s="139">
        <v>0</v>
      </c>
      <c r="U84" s="139">
        <v>0</v>
      </c>
      <c r="V84" s="139">
        <v>0</v>
      </c>
      <c r="W84" s="139">
        <v>0</v>
      </c>
      <c r="X84" s="139">
        <v>0</v>
      </c>
      <c r="Y84" s="140">
        <f t="shared" si="30"/>
        <v>0</v>
      </c>
      <c r="Z84" s="139"/>
      <c r="AA84" s="239">
        <f>+'A1'!M84+'A2'!Z84+'A3'!Q84+'A3'!Y84+'A3'!Z84</f>
        <v>0</v>
      </c>
      <c r="AB84" s="124"/>
      <c r="AC84" s="75"/>
    </row>
    <row r="85" spans="2:29" s="115" customFormat="1" ht="16.5" customHeight="1">
      <c r="B85" s="288"/>
      <c r="C85" s="68" t="s">
        <v>273</v>
      </c>
      <c r="D85" s="139">
        <v>0</v>
      </c>
      <c r="E85" s="139">
        <v>0</v>
      </c>
      <c r="F85" s="139">
        <v>0</v>
      </c>
      <c r="G85" s="139">
        <v>0</v>
      </c>
      <c r="H85" s="139">
        <v>0</v>
      </c>
      <c r="I85" s="139">
        <v>0</v>
      </c>
      <c r="J85" s="139">
        <v>0</v>
      </c>
      <c r="K85" s="139">
        <v>0</v>
      </c>
      <c r="L85" s="139">
        <v>0</v>
      </c>
      <c r="M85" s="139">
        <v>0</v>
      </c>
      <c r="N85" s="139">
        <v>0</v>
      </c>
      <c r="O85" s="139">
        <v>0</v>
      </c>
      <c r="P85" s="139">
        <v>0</v>
      </c>
      <c r="Q85" s="140">
        <f t="shared" si="29"/>
        <v>0</v>
      </c>
      <c r="R85" s="139">
        <v>0</v>
      </c>
      <c r="S85" s="139">
        <v>0</v>
      </c>
      <c r="T85" s="139">
        <v>0</v>
      </c>
      <c r="U85" s="139">
        <v>0</v>
      </c>
      <c r="V85" s="139">
        <v>0</v>
      </c>
      <c r="W85" s="139">
        <v>0</v>
      </c>
      <c r="X85" s="139">
        <v>0</v>
      </c>
      <c r="Y85" s="140">
        <f t="shared" si="30"/>
        <v>0</v>
      </c>
      <c r="Z85" s="139"/>
      <c r="AA85" s="239">
        <f>+'A1'!M85+'A2'!Z85+'A3'!Q85+'A3'!Y85+'A3'!Z85</f>
        <v>0</v>
      </c>
      <c r="AB85" s="124"/>
      <c r="AC85" s="75"/>
    </row>
    <row r="86" spans="2:29" s="115" customFormat="1" ht="16.5" customHeight="1">
      <c r="B86" s="288"/>
      <c r="C86" s="321" t="s">
        <v>135</v>
      </c>
      <c r="D86" s="139">
        <v>0</v>
      </c>
      <c r="E86" s="139">
        <v>0</v>
      </c>
      <c r="F86" s="139">
        <v>0</v>
      </c>
      <c r="G86" s="139">
        <v>0</v>
      </c>
      <c r="H86" s="139">
        <v>0</v>
      </c>
      <c r="I86" s="139">
        <v>0</v>
      </c>
      <c r="J86" s="139">
        <v>0</v>
      </c>
      <c r="K86" s="139">
        <v>0</v>
      </c>
      <c r="L86" s="139">
        <v>0</v>
      </c>
      <c r="M86" s="139">
        <v>0</v>
      </c>
      <c r="N86" s="139">
        <v>0</v>
      </c>
      <c r="O86" s="139">
        <v>0</v>
      </c>
      <c r="P86" s="139">
        <v>0</v>
      </c>
      <c r="Q86" s="140">
        <f t="shared" si="29"/>
        <v>0</v>
      </c>
      <c r="R86" s="139">
        <v>0</v>
      </c>
      <c r="S86" s="139">
        <v>0</v>
      </c>
      <c r="T86" s="139">
        <v>0</v>
      </c>
      <c r="U86" s="139">
        <v>0</v>
      </c>
      <c r="V86" s="139">
        <v>0</v>
      </c>
      <c r="W86" s="139">
        <v>0</v>
      </c>
      <c r="X86" s="139">
        <v>0</v>
      </c>
      <c r="Y86" s="140">
        <f t="shared" si="30"/>
        <v>0</v>
      </c>
      <c r="Z86" s="139"/>
      <c r="AA86" s="239">
        <f>+'A1'!M86+'A2'!Z86+'A3'!Q86+'A3'!Y86+'A3'!Z86</f>
        <v>0</v>
      </c>
      <c r="AB86" s="124"/>
      <c r="AC86" s="75"/>
    </row>
    <row r="87" spans="2:29" s="115" customFormat="1" ht="16.5" customHeight="1">
      <c r="B87" s="288"/>
      <c r="C87" s="322" t="s">
        <v>8</v>
      </c>
      <c r="D87" s="139">
        <v>0</v>
      </c>
      <c r="E87" s="139">
        <v>0</v>
      </c>
      <c r="F87" s="139">
        <v>0</v>
      </c>
      <c r="G87" s="139">
        <v>0</v>
      </c>
      <c r="H87" s="139">
        <v>0</v>
      </c>
      <c r="I87" s="139">
        <v>0</v>
      </c>
      <c r="J87" s="139">
        <v>0</v>
      </c>
      <c r="K87" s="139">
        <v>0</v>
      </c>
      <c r="L87" s="139">
        <v>0</v>
      </c>
      <c r="M87" s="139">
        <v>0</v>
      </c>
      <c r="N87" s="139">
        <v>0</v>
      </c>
      <c r="O87" s="139">
        <v>0</v>
      </c>
      <c r="P87" s="139">
        <v>0</v>
      </c>
      <c r="Q87" s="140">
        <f t="shared" si="29"/>
        <v>0</v>
      </c>
      <c r="R87" s="139">
        <v>0</v>
      </c>
      <c r="S87" s="139">
        <v>0</v>
      </c>
      <c r="T87" s="139">
        <v>0</v>
      </c>
      <c r="U87" s="139">
        <v>0</v>
      </c>
      <c r="V87" s="139">
        <v>0</v>
      </c>
      <c r="W87" s="139">
        <v>0</v>
      </c>
      <c r="X87" s="139">
        <v>0</v>
      </c>
      <c r="Y87" s="140">
        <f t="shared" si="30"/>
        <v>0</v>
      </c>
      <c r="Z87" s="139"/>
      <c r="AA87" s="239">
        <f>+'A1'!M87+'A2'!Z87+'A3'!Q87+'A3'!Y87+'A3'!Z87</f>
        <v>23.57569953884356</v>
      </c>
      <c r="AB87" s="124"/>
      <c r="AC87" s="75"/>
    </row>
    <row r="88" spans="2:29" s="76" customFormat="1" ht="24.75" customHeight="1">
      <c r="B88" s="319"/>
      <c r="C88" s="67" t="s">
        <v>96</v>
      </c>
      <c r="D88" s="139">
        <f aca="true" t="shared" si="33" ref="D88:P88">D89+D90</f>
        <v>0</v>
      </c>
      <c r="E88" s="139">
        <f t="shared" si="33"/>
        <v>0</v>
      </c>
      <c r="F88" s="139">
        <f t="shared" si="33"/>
        <v>0</v>
      </c>
      <c r="G88" s="139">
        <f t="shared" si="33"/>
        <v>0</v>
      </c>
      <c r="H88" s="139">
        <f t="shared" si="33"/>
        <v>0</v>
      </c>
      <c r="I88" s="139">
        <f t="shared" si="33"/>
        <v>0</v>
      </c>
      <c r="J88" s="139">
        <f t="shared" si="33"/>
        <v>0</v>
      </c>
      <c r="K88" s="139">
        <f t="shared" si="33"/>
        <v>0</v>
      </c>
      <c r="L88" s="139">
        <f t="shared" si="33"/>
        <v>0</v>
      </c>
      <c r="M88" s="139">
        <f t="shared" si="33"/>
        <v>0</v>
      </c>
      <c r="N88" s="139">
        <f t="shared" si="33"/>
        <v>0</v>
      </c>
      <c r="O88" s="139">
        <f t="shared" si="33"/>
        <v>0</v>
      </c>
      <c r="P88" s="139">
        <f t="shared" si="33"/>
        <v>0</v>
      </c>
      <c r="Q88" s="142">
        <f t="shared" si="29"/>
        <v>0</v>
      </c>
      <c r="R88" s="139">
        <f aca="true" t="shared" si="34" ref="R88:X88">R89+R90</f>
        <v>0</v>
      </c>
      <c r="S88" s="139">
        <f t="shared" si="34"/>
        <v>0</v>
      </c>
      <c r="T88" s="139">
        <f t="shared" si="34"/>
        <v>0</v>
      </c>
      <c r="U88" s="139">
        <f t="shared" si="34"/>
        <v>0</v>
      </c>
      <c r="V88" s="139">
        <f t="shared" si="34"/>
        <v>0</v>
      </c>
      <c r="W88" s="139">
        <f t="shared" si="34"/>
        <v>0</v>
      </c>
      <c r="X88" s="139">
        <f t="shared" si="34"/>
        <v>0</v>
      </c>
      <c r="Y88" s="142">
        <f t="shared" si="30"/>
        <v>0</v>
      </c>
      <c r="Z88" s="131"/>
      <c r="AA88" s="239">
        <f>+'A1'!M88+'A2'!Z88+'A3'!Q88+'A3'!Y88+'A3'!Z88</f>
        <v>546.1814321187857</v>
      </c>
      <c r="AB88" s="125"/>
      <c r="AC88" s="318"/>
    </row>
    <row r="89" spans="2:29" s="323" customFormat="1" ht="16.5" customHeight="1">
      <c r="B89" s="119"/>
      <c r="C89" s="68" t="s">
        <v>144</v>
      </c>
      <c r="D89" s="139">
        <v>0</v>
      </c>
      <c r="E89" s="139">
        <v>0</v>
      </c>
      <c r="F89" s="139">
        <v>0</v>
      </c>
      <c r="G89" s="139">
        <v>0</v>
      </c>
      <c r="H89" s="139">
        <v>0</v>
      </c>
      <c r="I89" s="139">
        <v>0</v>
      </c>
      <c r="J89" s="139">
        <v>0</v>
      </c>
      <c r="K89" s="139">
        <v>0</v>
      </c>
      <c r="L89" s="139">
        <v>0</v>
      </c>
      <c r="M89" s="139">
        <v>0</v>
      </c>
      <c r="N89" s="139">
        <v>0</v>
      </c>
      <c r="O89" s="139">
        <v>0</v>
      </c>
      <c r="P89" s="139">
        <v>0</v>
      </c>
      <c r="Q89" s="331">
        <f t="shared" si="29"/>
        <v>0</v>
      </c>
      <c r="R89" s="139">
        <v>0</v>
      </c>
      <c r="S89" s="139">
        <v>0</v>
      </c>
      <c r="T89" s="139">
        <v>0</v>
      </c>
      <c r="U89" s="139">
        <v>0</v>
      </c>
      <c r="V89" s="139">
        <v>0</v>
      </c>
      <c r="W89" s="139">
        <v>0</v>
      </c>
      <c r="X89" s="139">
        <v>0</v>
      </c>
      <c r="Y89" s="331">
        <f t="shared" si="30"/>
        <v>0</v>
      </c>
      <c r="Z89" s="331"/>
      <c r="AA89" s="239">
        <f>+'A1'!M89+'A2'!Z89+'A3'!Q89+'A3'!Y89+'A3'!Z89</f>
        <v>546.1814321187857</v>
      </c>
      <c r="AB89" s="127"/>
      <c r="AC89" s="325"/>
    </row>
    <row r="90" spans="2:29" s="115" customFormat="1" ht="16.5" customHeight="1">
      <c r="B90" s="288"/>
      <c r="C90" s="68" t="s">
        <v>145</v>
      </c>
      <c r="D90" s="139">
        <v>0</v>
      </c>
      <c r="E90" s="139">
        <v>0</v>
      </c>
      <c r="F90" s="139">
        <v>0</v>
      </c>
      <c r="G90" s="139">
        <v>0</v>
      </c>
      <c r="H90" s="139">
        <v>0</v>
      </c>
      <c r="I90" s="139">
        <v>0</v>
      </c>
      <c r="J90" s="139">
        <v>0</v>
      </c>
      <c r="K90" s="139">
        <v>0</v>
      </c>
      <c r="L90" s="139">
        <v>0</v>
      </c>
      <c r="M90" s="139">
        <v>0</v>
      </c>
      <c r="N90" s="139">
        <v>0</v>
      </c>
      <c r="O90" s="139">
        <v>0</v>
      </c>
      <c r="P90" s="139">
        <v>0</v>
      </c>
      <c r="Q90" s="140">
        <f t="shared" si="29"/>
        <v>0</v>
      </c>
      <c r="R90" s="139">
        <v>0</v>
      </c>
      <c r="S90" s="139">
        <v>0</v>
      </c>
      <c r="T90" s="139">
        <v>0</v>
      </c>
      <c r="U90" s="139">
        <v>0</v>
      </c>
      <c r="V90" s="139">
        <v>0</v>
      </c>
      <c r="W90" s="139">
        <v>0</v>
      </c>
      <c r="X90" s="139">
        <v>0</v>
      </c>
      <c r="Y90" s="140">
        <f t="shared" si="30"/>
        <v>0</v>
      </c>
      <c r="Z90" s="139"/>
      <c r="AA90" s="239">
        <f>+'A1'!M90+'A2'!Z90+'A3'!Q90+'A3'!Y90+'A3'!Z90</f>
        <v>0</v>
      </c>
      <c r="AB90" s="124"/>
      <c r="AC90" s="75"/>
    </row>
    <row r="91" spans="2:29" s="76" customFormat="1" ht="30" customHeight="1">
      <c r="B91" s="324"/>
      <c r="C91" s="67" t="s">
        <v>129</v>
      </c>
      <c r="D91" s="142">
        <f aca="true" t="shared" si="35" ref="D91:J91">+SUM(D88,D79,D76)</f>
        <v>0</v>
      </c>
      <c r="E91" s="142">
        <f t="shared" si="35"/>
        <v>0</v>
      </c>
      <c r="F91" s="142">
        <f t="shared" si="35"/>
        <v>0</v>
      </c>
      <c r="G91" s="142">
        <f t="shared" si="35"/>
        <v>0</v>
      </c>
      <c r="H91" s="142">
        <f t="shared" si="35"/>
        <v>0</v>
      </c>
      <c r="I91" s="142">
        <f t="shared" si="35"/>
        <v>0</v>
      </c>
      <c r="J91" s="142">
        <f t="shared" si="35"/>
        <v>0</v>
      </c>
      <c r="K91" s="142">
        <f aca="true" t="shared" si="36" ref="K91:Z91">+SUM(K88,K79,K76)</f>
        <v>0</v>
      </c>
      <c r="L91" s="142">
        <f t="shared" si="36"/>
        <v>0</v>
      </c>
      <c r="M91" s="142">
        <f t="shared" si="36"/>
        <v>0</v>
      </c>
      <c r="N91" s="142">
        <f t="shared" si="36"/>
        <v>0</v>
      </c>
      <c r="O91" s="142">
        <f t="shared" si="36"/>
        <v>0</v>
      </c>
      <c r="P91" s="142">
        <f t="shared" si="36"/>
        <v>0</v>
      </c>
      <c r="Q91" s="142">
        <f t="shared" si="29"/>
        <v>0</v>
      </c>
      <c r="R91" s="142">
        <f t="shared" si="36"/>
        <v>0</v>
      </c>
      <c r="S91" s="142">
        <f t="shared" si="36"/>
        <v>0</v>
      </c>
      <c r="T91" s="142">
        <f t="shared" si="36"/>
        <v>0</v>
      </c>
      <c r="U91" s="142">
        <f t="shared" si="36"/>
        <v>0</v>
      </c>
      <c r="V91" s="142">
        <f>+SUM(V88,V79,V76)</f>
        <v>0</v>
      </c>
      <c r="W91" s="142">
        <f t="shared" si="36"/>
        <v>0</v>
      </c>
      <c r="X91" s="142">
        <f t="shared" si="36"/>
        <v>0</v>
      </c>
      <c r="Y91" s="142">
        <f t="shared" si="30"/>
        <v>0</v>
      </c>
      <c r="Z91" s="142">
        <f t="shared" si="36"/>
        <v>0</v>
      </c>
      <c r="AA91" s="239">
        <f>+'A1'!M91+'A2'!Z91+'A3'!Q91+'A3'!Y91+'A3'!Z91</f>
        <v>1241.5142633152584</v>
      </c>
      <c r="AB91" s="123"/>
      <c r="AC91" s="318"/>
    </row>
    <row r="92" spans="2:29" s="323" customFormat="1" ht="16.5" customHeight="1">
      <c r="B92" s="119"/>
      <c r="C92" s="120" t="s">
        <v>20</v>
      </c>
      <c r="D92" s="139">
        <v>0</v>
      </c>
      <c r="E92" s="139">
        <v>0</v>
      </c>
      <c r="F92" s="139">
        <v>0</v>
      </c>
      <c r="G92" s="139">
        <v>0</v>
      </c>
      <c r="H92" s="139">
        <v>0</v>
      </c>
      <c r="I92" s="139">
        <v>0</v>
      </c>
      <c r="J92" s="139">
        <v>0</v>
      </c>
      <c r="K92" s="139">
        <v>0</v>
      </c>
      <c r="L92" s="139">
        <v>0</v>
      </c>
      <c r="M92" s="139">
        <v>0</v>
      </c>
      <c r="N92" s="139">
        <v>0</v>
      </c>
      <c r="O92" s="139">
        <v>0</v>
      </c>
      <c r="P92" s="139">
        <v>0</v>
      </c>
      <c r="Q92" s="331">
        <f t="shared" si="29"/>
        <v>0</v>
      </c>
      <c r="R92" s="139">
        <v>0</v>
      </c>
      <c r="S92" s="139">
        <v>0</v>
      </c>
      <c r="T92" s="139">
        <v>0</v>
      </c>
      <c r="U92" s="139">
        <v>0</v>
      </c>
      <c r="V92" s="139">
        <v>0</v>
      </c>
      <c r="W92" s="139">
        <v>0</v>
      </c>
      <c r="X92" s="139">
        <v>0</v>
      </c>
      <c r="Y92" s="331">
        <f t="shared" si="30"/>
        <v>0</v>
      </c>
      <c r="Z92" s="331"/>
      <c r="AA92" s="352">
        <f>+'A1'!M92+'A2'!Z92+'A3'!Q92+'A3'!Y92+'A3'!Z92</f>
        <v>0</v>
      </c>
      <c r="AB92" s="126"/>
      <c r="AC92" s="325"/>
    </row>
    <row r="93" spans="2:29" s="323" customFormat="1" ht="16.5" customHeight="1">
      <c r="B93" s="121"/>
      <c r="C93" s="122" t="s">
        <v>21</v>
      </c>
      <c r="D93" s="139">
        <v>0</v>
      </c>
      <c r="E93" s="139">
        <v>0</v>
      </c>
      <c r="F93" s="139">
        <v>0</v>
      </c>
      <c r="G93" s="139">
        <v>0</v>
      </c>
      <c r="H93" s="139">
        <v>0</v>
      </c>
      <c r="I93" s="139">
        <v>0</v>
      </c>
      <c r="J93" s="139">
        <v>0</v>
      </c>
      <c r="K93" s="139">
        <v>0</v>
      </c>
      <c r="L93" s="139">
        <v>0</v>
      </c>
      <c r="M93" s="139">
        <v>0</v>
      </c>
      <c r="N93" s="139">
        <v>0</v>
      </c>
      <c r="O93" s="139">
        <v>0</v>
      </c>
      <c r="P93" s="139">
        <v>0</v>
      </c>
      <c r="Q93" s="331">
        <f t="shared" si="29"/>
        <v>0</v>
      </c>
      <c r="R93" s="139">
        <v>0</v>
      </c>
      <c r="S93" s="139">
        <v>0</v>
      </c>
      <c r="T93" s="139">
        <v>0</v>
      </c>
      <c r="U93" s="139">
        <v>0</v>
      </c>
      <c r="V93" s="139">
        <v>0</v>
      </c>
      <c r="W93" s="139">
        <v>0</v>
      </c>
      <c r="X93" s="139">
        <v>0</v>
      </c>
      <c r="Y93" s="331">
        <f t="shared" si="30"/>
        <v>0</v>
      </c>
      <c r="Z93" s="353"/>
      <c r="AA93" s="352">
        <f>+'A1'!M93+'A2'!Z93+'A3'!Q93+'A3'!Y93+'A3'!Z93</f>
        <v>0</v>
      </c>
      <c r="AB93" s="127"/>
      <c r="AC93" s="325"/>
    </row>
    <row r="94" spans="2:29" s="76" customFormat="1" ht="24.75" customHeight="1">
      <c r="B94" s="286"/>
      <c r="C94" s="71" t="s">
        <v>286</v>
      </c>
      <c r="D94" s="141"/>
      <c r="E94" s="141"/>
      <c r="F94" s="141"/>
      <c r="G94" s="141"/>
      <c r="H94" s="141"/>
      <c r="I94" s="141"/>
      <c r="J94" s="141"/>
      <c r="K94" s="141"/>
      <c r="L94" s="141"/>
      <c r="M94" s="141"/>
      <c r="N94" s="141"/>
      <c r="O94" s="141"/>
      <c r="P94" s="141"/>
      <c r="Q94" s="143"/>
      <c r="R94" s="141"/>
      <c r="S94" s="141"/>
      <c r="T94" s="141"/>
      <c r="U94" s="141"/>
      <c r="V94" s="141"/>
      <c r="W94" s="141"/>
      <c r="X94" s="141"/>
      <c r="Y94" s="143"/>
      <c r="Z94" s="141"/>
      <c r="AA94" s="136"/>
      <c r="AB94" s="123"/>
      <c r="AC94" s="318"/>
    </row>
    <row r="95" spans="2:29" s="76" customFormat="1" ht="30" customHeight="1">
      <c r="B95" s="286"/>
      <c r="C95" s="71" t="s">
        <v>101</v>
      </c>
      <c r="D95" s="141"/>
      <c r="E95" s="141"/>
      <c r="F95" s="141"/>
      <c r="G95" s="141"/>
      <c r="H95" s="141"/>
      <c r="I95" s="141"/>
      <c r="J95" s="141"/>
      <c r="K95" s="141"/>
      <c r="L95" s="141"/>
      <c r="M95" s="141"/>
      <c r="N95" s="141"/>
      <c r="O95" s="141"/>
      <c r="P95" s="141"/>
      <c r="Q95" s="143"/>
      <c r="R95" s="141"/>
      <c r="S95" s="141"/>
      <c r="T95" s="141"/>
      <c r="U95" s="141"/>
      <c r="V95" s="141"/>
      <c r="W95" s="141"/>
      <c r="X95" s="141"/>
      <c r="Y95" s="143"/>
      <c r="Z95" s="141"/>
      <c r="AA95" s="136"/>
      <c r="AB95" s="123"/>
      <c r="AC95" s="318"/>
    </row>
    <row r="96" spans="2:29" s="115" customFormat="1" ht="16.5" customHeight="1">
      <c r="B96" s="287"/>
      <c r="C96" s="63" t="s">
        <v>94</v>
      </c>
      <c r="D96" s="139">
        <f aca="true" t="shared" si="37" ref="D96:P96">D97+D98</f>
        <v>0</v>
      </c>
      <c r="E96" s="139">
        <f t="shared" si="37"/>
        <v>0</v>
      </c>
      <c r="F96" s="139">
        <f t="shared" si="37"/>
        <v>0</v>
      </c>
      <c r="G96" s="139">
        <f t="shared" si="37"/>
        <v>0</v>
      </c>
      <c r="H96" s="139">
        <f t="shared" si="37"/>
        <v>0</v>
      </c>
      <c r="I96" s="139">
        <f t="shared" si="37"/>
        <v>0</v>
      </c>
      <c r="J96" s="139">
        <f t="shared" si="37"/>
        <v>139</v>
      </c>
      <c r="K96" s="139">
        <f t="shared" si="37"/>
        <v>65</v>
      </c>
      <c r="L96" s="139">
        <f t="shared" si="37"/>
        <v>0</v>
      </c>
      <c r="M96" s="139">
        <f t="shared" si="37"/>
        <v>3</v>
      </c>
      <c r="N96" s="139">
        <f t="shared" si="37"/>
        <v>0</v>
      </c>
      <c r="O96" s="139">
        <f t="shared" si="37"/>
        <v>0</v>
      </c>
      <c r="P96" s="139">
        <f t="shared" si="37"/>
        <v>47.728527846754176</v>
      </c>
      <c r="Q96" s="140">
        <f t="shared" si="29"/>
        <v>254.72852784675416</v>
      </c>
      <c r="R96" s="139">
        <f aca="true" t="shared" si="38" ref="R96:X96">R97+R98</f>
        <v>0</v>
      </c>
      <c r="S96" s="139">
        <f t="shared" si="38"/>
        <v>0</v>
      </c>
      <c r="T96" s="139">
        <f t="shared" si="38"/>
        <v>0</v>
      </c>
      <c r="U96" s="139">
        <f t="shared" si="38"/>
        <v>0</v>
      </c>
      <c r="V96" s="139">
        <f t="shared" si="38"/>
        <v>0</v>
      </c>
      <c r="W96" s="139">
        <f t="shared" si="38"/>
        <v>0</v>
      </c>
      <c r="X96" s="139">
        <f t="shared" si="38"/>
        <v>0</v>
      </c>
      <c r="Y96" s="140">
        <f t="shared" si="30"/>
        <v>0</v>
      </c>
      <c r="Z96" s="139"/>
      <c r="AA96" s="239">
        <f>+'A1'!M96+'A2'!Z96+'A3'!Q96+'A3'!Y96+'A3'!Z96</f>
        <v>838.7773290275172</v>
      </c>
      <c r="AB96" s="124"/>
      <c r="AC96" s="75"/>
    </row>
    <row r="97" spans="2:29" s="115" customFormat="1" ht="16.5" customHeight="1">
      <c r="B97" s="288"/>
      <c r="C97" s="68" t="s">
        <v>144</v>
      </c>
      <c r="D97" s="139">
        <v>0</v>
      </c>
      <c r="E97" s="139">
        <v>0</v>
      </c>
      <c r="F97" s="139">
        <v>0</v>
      </c>
      <c r="G97" s="139">
        <v>0</v>
      </c>
      <c r="H97" s="139">
        <v>0</v>
      </c>
      <c r="I97" s="139">
        <v>0</v>
      </c>
      <c r="J97" s="139">
        <v>0</v>
      </c>
      <c r="K97" s="139">
        <v>0</v>
      </c>
      <c r="L97" s="139">
        <v>0</v>
      </c>
      <c r="M97" s="139">
        <v>0</v>
      </c>
      <c r="N97" s="139">
        <v>0</v>
      </c>
      <c r="O97" s="139">
        <v>0</v>
      </c>
      <c r="P97" s="139">
        <v>0</v>
      </c>
      <c r="Q97" s="140">
        <f t="shared" si="29"/>
        <v>0</v>
      </c>
      <c r="R97" s="139">
        <v>0</v>
      </c>
      <c r="S97" s="139">
        <v>0</v>
      </c>
      <c r="T97" s="139">
        <v>0</v>
      </c>
      <c r="U97" s="139">
        <v>0</v>
      </c>
      <c r="V97" s="139">
        <v>0</v>
      </c>
      <c r="W97" s="139">
        <v>0</v>
      </c>
      <c r="X97" s="139">
        <v>0</v>
      </c>
      <c r="Y97" s="140">
        <f t="shared" si="30"/>
        <v>0</v>
      </c>
      <c r="Z97" s="139"/>
      <c r="AA97" s="239">
        <f>+'A1'!M97+'A2'!Z97+'A3'!Q97+'A3'!Y97+'A3'!Z97</f>
        <v>20.80225</v>
      </c>
      <c r="AB97" s="124"/>
      <c r="AC97" s="75"/>
    </row>
    <row r="98" spans="2:29" s="115" customFormat="1" ht="16.5" customHeight="1">
      <c r="B98" s="288"/>
      <c r="C98" s="68" t="s">
        <v>145</v>
      </c>
      <c r="D98" s="139">
        <v>0</v>
      </c>
      <c r="E98" s="139">
        <v>0</v>
      </c>
      <c r="F98" s="139">
        <v>0</v>
      </c>
      <c r="G98" s="139">
        <v>0</v>
      </c>
      <c r="H98" s="139">
        <v>0</v>
      </c>
      <c r="I98" s="139">
        <v>0</v>
      </c>
      <c r="J98" s="139">
        <v>139</v>
      </c>
      <c r="K98" s="139">
        <v>65</v>
      </c>
      <c r="L98" s="139">
        <v>0</v>
      </c>
      <c r="M98" s="139">
        <v>3</v>
      </c>
      <c r="N98" s="139">
        <v>0</v>
      </c>
      <c r="O98" s="139">
        <v>0</v>
      </c>
      <c r="P98" s="139">
        <v>47.728527846754176</v>
      </c>
      <c r="Q98" s="140">
        <f t="shared" si="29"/>
        <v>254.72852784675416</v>
      </c>
      <c r="R98" s="139">
        <v>0</v>
      </c>
      <c r="S98" s="139">
        <v>0</v>
      </c>
      <c r="T98" s="139">
        <v>0</v>
      </c>
      <c r="U98" s="139">
        <v>0</v>
      </c>
      <c r="V98" s="139">
        <v>0</v>
      </c>
      <c r="W98" s="139">
        <v>0</v>
      </c>
      <c r="X98" s="139">
        <v>0</v>
      </c>
      <c r="Y98" s="140">
        <f t="shared" si="30"/>
        <v>0</v>
      </c>
      <c r="Z98" s="139"/>
      <c r="AA98" s="239">
        <f>+'A1'!M98+'A2'!Z98+'A3'!Q98+'A3'!Y98+'A3'!Z98</f>
        <v>817.9750790275173</v>
      </c>
      <c r="AB98" s="124"/>
      <c r="AC98" s="75"/>
    </row>
    <row r="99" spans="2:29" s="115" customFormat="1" ht="30" customHeight="1">
      <c r="B99" s="287"/>
      <c r="C99" s="63" t="s">
        <v>95</v>
      </c>
      <c r="D99" s="139">
        <f aca="true" t="shared" si="39" ref="D99:P99">D100+D101</f>
        <v>0</v>
      </c>
      <c r="E99" s="139">
        <f t="shared" si="39"/>
        <v>0</v>
      </c>
      <c r="F99" s="139">
        <f t="shared" si="39"/>
        <v>0</v>
      </c>
      <c r="G99" s="139">
        <f t="shared" si="39"/>
        <v>0</v>
      </c>
      <c r="H99" s="139">
        <f t="shared" si="39"/>
        <v>0</v>
      </c>
      <c r="I99" s="139">
        <f t="shared" si="39"/>
        <v>0</v>
      </c>
      <c r="J99" s="139">
        <f t="shared" si="39"/>
        <v>0</v>
      </c>
      <c r="K99" s="139">
        <f t="shared" si="39"/>
        <v>0</v>
      </c>
      <c r="L99" s="139">
        <f t="shared" si="39"/>
        <v>0</v>
      </c>
      <c r="M99" s="139">
        <f t="shared" si="39"/>
        <v>0</v>
      </c>
      <c r="N99" s="139">
        <f t="shared" si="39"/>
        <v>0</v>
      </c>
      <c r="O99" s="139">
        <f t="shared" si="39"/>
        <v>0</v>
      </c>
      <c r="P99" s="139">
        <f t="shared" si="39"/>
        <v>0</v>
      </c>
      <c r="Q99" s="140">
        <f t="shared" si="29"/>
        <v>0</v>
      </c>
      <c r="R99" s="139">
        <f aca="true" t="shared" si="40" ref="R99:X99">R100+R101</f>
        <v>0</v>
      </c>
      <c r="S99" s="139">
        <f t="shared" si="40"/>
        <v>0</v>
      </c>
      <c r="T99" s="139">
        <f t="shared" si="40"/>
        <v>0</v>
      </c>
      <c r="U99" s="139">
        <f t="shared" si="40"/>
        <v>0</v>
      </c>
      <c r="V99" s="139">
        <f t="shared" si="40"/>
        <v>0</v>
      </c>
      <c r="W99" s="139">
        <f t="shared" si="40"/>
        <v>0</v>
      </c>
      <c r="X99" s="139">
        <f t="shared" si="40"/>
        <v>0</v>
      </c>
      <c r="Y99" s="140">
        <f t="shared" si="30"/>
        <v>0</v>
      </c>
      <c r="Z99" s="139"/>
      <c r="AA99" s="239">
        <f>+'A1'!M99+'A2'!Z99+'A3'!Q99+'A3'!Y99+'A3'!Z99</f>
        <v>0</v>
      </c>
      <c r="AB99" s="124"/>
      <c r="AC99" s="75"/>
    </row>
    <row r="100" spans="2:29" s="115" customFormat="1" ht="16.5" customHeight="1">
      <c r="B100" s="287"/>
      <c r="C100" s="68" t="s">
        <v>144</v>
      </c>
      <c r="D100" s="139">
        <v>0</v>
      </c>
      <c r="E100" s="139">
        <v>0</v>
      </c>
      <c r="F100" s="139">
        <v>0</v>
      </c>
      <c r="G100" s="139">
        <v>0</v>
      </c>
      <c r="H100" s="139">
        <v>0</v>
      </c>
      <c r="I100" s="139">
        <v>0</v>
      </c>
      <c r="J100" s="139">
        <v>0</v>
      </c>
      <c r="K100" s="139">
        <v>0</v>
      </c>
      <c r="L100" s="139">
        <v>0</v>
      </c>
      <c r="M100" s="139">
        <v>0</v>
      </c>
      <c r="N100" s="139">
        <v>0</v>
      </c>
      <c r="O100" s="139">
        <v>0</v>
      </c>
      <c r="P100" s="139">
        <v>0</v>
      </c>
      <c r="Q100" s="140">
        <f t="shared" si="29"/>
        <v>0</v>
      </c>
      <c r="R100" s="139">
        <v>0</v>
      </c>
      <c r="S100" s="139">
        <v>0</v>
      </c>
      <c r="T100" s="139">
        <v>0</v>
      </c>
      <c r="U100" s="139">
        <v>0</v>
      </c>
      <c r="V100" s="139">
        <v>0</v>
      </c>
      <c r="W100" s="139">
        <v>0</v>
      </c>
      <c r="X100" s="139">
        <v>0</v>
      </c>
      <c r="Y100" s="140">
        <f t="shared" si="30"/>
        <v>0</v>
      </c>
      <c r="Z100" s="139"/>
      <c r="AA100" s="239">
        <f>+'A1'!M100+'A2'!Z100+'A3'!Q100+'A3'!Y100+'A3'!Z100</f>
        <v>0</v>
      </c>
      <c r="AB100" s="124"/>
      <c r="AC100" s="75"/>
    </row>
    <row r="101" spans="2:29" s="115" customFormat="1" ht="16.5" customHeight="1">
      <c r="B101" s="287"/>
      <c r="C101" s="68" t="s">
        <v>145</v>
      </c>
      <c r="D101" s="139">
        <v>0</v>
      </c>
      <c r="E101" s="139">
        <v>0</v>
      </c>
      <c r="F101" s="139">
        <v>0</v>
      </c>
      <c r="G101" s="139">
        <v>0</v>
      </c>
      <c r="H101" s="139">
        <v>0</v>
      </c>
      <c r="I101" s="139">
        <v>0</v>
      </c>
      <c r="J101" s="139">
        <v>0</v>
      </c>
      <c r="K101" s="139">
        <v>0</v>
      </c>
      <c r="L101" s="139">
        <v>0</v>
      </c>
      <c r="M101" s="139">
        <v>0</v>
      </c>
      <c r="N101" s="139">
        <v>0</v>
      </c>
      <c r="O101" s="139">
        <v>0</v>
      </c>
      <c r="P101" s="139">
        <v>0</v>
      </c>
      <c r="Q101" s="140">
        <f t="shared" si="29"/>
        <v>0</v>
      </c>
      <c r="R101" s="139">
        <v>0</v>
      </c>
      <c r="S101" s="139">
        <v>0</v>
      </c>
      <c r="T101" s="139">
        <v>0</v>
      </c>
      <c r="U101" s="139">
        <v>0</v>
      </c>
      <c r="V101" s="139">
        <v>0</v>
      </c>
      <c r="W101" s="139">
        <v>0</v>
      </c>
      <c r="X101" s="139">
        <v>0</v>
      </c>
      <c r="Y101" s="140">
        <f t="shared" si="30"/>
        <v>0</v>
      </c>
      <c r="Z101" s="139"/>
      <c r="AA101" s="239">
        <f>+'A1'!M101+'A2'!Z101+'A3'!Q101+'A3'!Y101+'A3'!Z101</f>
        <v>0</v>
      </c>
      <c r="AB101" s="124"/>
      <c r="AC101" s="75"/>
    </row>
    <row r="102" spans="2:29" s="76" customFormat="1" ht="30" customHeight="1">
      <c r="B102" s="319"/>
      <c r="C102" s="320" t="s">
        <v>272</v>
      </c>
      <c r="D102" s="139">
        <v>0</v>
      </c>
      <c r="E102" s="139">
        <v>0</v>
      </c>
      <c r="F102" s="139">
        <v>0</v>
      </c>
      <c r="G102" s="139">
        <v>0</v>
      </c>
      <c r="H102" s="139">
        <v>0</v>
      </c>
      <c r="I102" s="139">
        <v>0</v>
      </c>
      <c r="J102" s="139">
        <v>0</v>
      </c>
      <c r="K102" s="139">
        <v>0</v>
      </c>
      <c r="L102" s="139">
        <v>0</v>
      </c>
      <c r="M102" s="139">
        <v>0</v>
      </c>
      <c r="N102" s="139">
        <v>0</v>
      </c>
      <c r="O102" s="139">
        <v>0</v>
      </c>
      <c r="P102" s="139">
        <v>0</v>
      </c>
      <c r="Q102" s="142">
        <f t="shared" si="29"/>
        <v>0</v>
      </c>
      <c r="R102" s="139">
        <v>0</v>
      </c>
      <c r="S102" s="139">
        <v>0</v>
      </c>
      <c r="T102" s="139">
        <v>0</v>
      </c>
      <c r="U102" s="139">
        <v>0</v>
      </c>
      <c r="V102" s="139">
        <v>0</v>
      </c>
      <c r="W102" s="139">
        <v>0</v>
      </c>
      <c r="X102" s="139">
        <v>0</v>
      </c>
      <c r="Y102" s="142">
        <f t="shared" si="30"/>
        <v>0</v>
      </c>
      <c r="Z102" s="131"/>
      <c r="AA102" s="239">
        <f>+'A1'!M102+'A2'!Z102+'A3'!Q102+'A3'!Y102+'A3'!Z102</f>
        <v>0</v>
      </c>
      <c r="AB102" s="125"/>
      <c r="AC102" s="318"/>
    </row>
    <row r="103" spans="2:29" s="115" customFormat="1" ht="16.5" customHeight="1">
      <c r="B103" s="288"/>
      <c r="C103" s="68" t="s">
        <v>156</v>
      </c>
      <c r="D103" s="139">
        <v>0</v>
      </c>
      <c r="E103" s="139">
        <v>0</v>
      </c>
      <c r="F103" s="139">
        <v>0</v>
      </c>
      <c r="G103" s="139">
        <v>0</v>
      </c>
      <c r="H103" s="139">
        <v>0</v>
      </c>
      <c r="I103" s="139">
        <v>0</v>
      </c>
      <c r="J103" s="139">
        <v>0</v>
      </c>
      <c r="K103" s="139">
        <v>0</v>
      </c>
      <c r="L103" s="139">
        <v>0</v>
      </c>
      <c r="M103" s="139">
        <v>0</v>
      </c>
      <c r="N103" s="139">
        <v>0</v>
      </c>
      <c r="O103" s="139">
        <v>0</v>
      </c>
      <c r="P103" s="139">
        <v>0</v>
      </c>
      <c r="Q103" s="140">
        <f t="shared" si="29"/>
        <v>0</v>
      </c>
      <c r="R103" s="139">
        <v>0</v>
      </c>
      <c r="S103" s="139">
        <v>0</v>
      </c>
      <c r="T103" s="139">
        <v>0</v>
      </c>
      <c r="U103" s="139">
        <v>0</v>
      </c>
      <c r="V103" s="139">
        <v>0</v>
      </c>
      <c r="W103" s="139">
        <v>0</v>
      </c>
      <c r="X103" s="139">
        <v>0</v>
      </c>
      <c r="Y103" s="140">
        <f t="shared" si="30"/>
        <v>0</v>
      </c>
      <c r="Z103" s="139"/>
      <c r="AA103" s="239">
        <f>+'A1'!M103+'A2'!Z103+'A3'!Q103+'A3'!Y103+'A3'!Z103</f>
        <v>0</v>
      </c>
      <c r="AB103" s="124"/>
      <c r="AC103" s="75"/>
    </row>
    <row r="104" spans="2:29" s="115" customFormat="1" ht="16.5" customHeight="1">
      <c r="B104" s="288"/>
      <c r="C104" s="68" t="s">
        <v>61</v>
      </c>
      <c r="D104" s="139">
        <v>0</v>
      </c>
      <c r="E104" s="139">
        <v>0</v>
      </c>
      <c r="F104" s="139">
        <v>0</v>
      </c>
      <c r="G104" s="139">
        <v>0</v>
      </c>
      <c r="H104" s="139">
        <v>0</v>
      </c>
      <c r="I104" s="139">
        <v>0</v>
      </c>
      <c r="J104" s="139">
        <v>0</v>
      </c>
      <c r="K104" s="139">
        <v>0</v>
      </c>
      <c r="L104" s="139">
        <v>0</v>
      </c>
      <c r="M104" s="139">
        <v>0</v>
      </c>
      <c r="N104" s="139">
        <v>0</v>
      </c>
      <c r="O104" s="139">
        <v>0</v>
      </c>
      <c r="P104" s="139">
        <v>0</v>
      </c>
      <c r="Q104" s="140">
        <f t="shared" si="29"/>
        <v>0</v>
      </c>
      <c r="R104" s="139">
        <v>0</v>
      </c>
      <c r="S104" s="139">
        <v>0</v>
      </c>
      <c r="T104" s="139">
        <v>0</v>
      </c>
      <c r="U104" s="139">
        <v>0</v>
      </c>
      <c r="V104" s="139">
        <v>0</v>
      </c>
      <c r="W104" s="139">
        <v>0</v>
      </c>
      <c r="X104" s="139">
        <v>0</v>
      </c>
      <c r="Y104" s="140">
        <f t="shared" si="30"/>
        <v>0</v>
      </c>
      <c r="Z104" s="139"/>
      <c r="AA104" s="239">
        <f>+'A1'!M104+'A2'!Z104+'A3'!Q104+'A3'!Y104+'A3'!Z104</f>
        <v>0</v>
      </c>
      <c r="AB104" s="124"/>
      <c r="AC104" s="75"/>
    </row>
    <row r="105" spans="2:29" s="115" customFormat="1" ht="16.5" customHeight="1">
      <c r="B105" s="288"/>
      <c r="C105" s="68" t="s">
        <v>273</v>
      </c>
      <c r="D105" s="139">
        <v>0</v>
      </c>
      <c r="E105" s="139">
        <v>0</v>
      </c>
      <c r="F105" s="139">
        <v>0</v>
      </c>
      <c r="G105" s="139">
        <v>0</v>
      </c>
      <c r="H105" s="139">
        <v>0</v>
      </c>
      <c r="I105" s="139">
        <v>0</v>
      </c>
      <c r="J105" s="139">
        <v>0</v>
      </c>
      <c r="K105" s="139">
        <v>0</v>
      </c>
      <c r="L105" s="139">
        <v>0</v>
      </c>
      <c r="M105" s="139">
        <v>0</v>
      </c>
      <c r="N105" s="139">
        <v>0</v>
      </c>
      <c r="O105" s="139">
        <v>0</v>
      </c>
      <c r="P105" s="139">
        <v>0</v>
      </c>
      <c r="Q105" s="140">
        <f t="shared" si="29"/>
        <v>0</v>
      </c>
      <c r="R105" s="139">
        <v>0</v>
      </c>
      <c r="S105" s="139">
        <v>0</v>
      </c>
      <c r="T105" s="139">
        <v>0</v>
      </c>
      <c r="U105" s="139">
        <v>0</v>
      </c>
      <c r="V105" s="139">
        <v>0</v>
      </c>
      <c r="W105" s="139">
        <v>0</v>
      </c>
      <c r="X105" s="139">
        <v>0</v>
      </c>
      <c r="Y105" s="140">
        <f t="shared" si="30"/>
        <v>0</v>
      </c>
      <c r="Z105" s="139"/>
      <c r="AA105" s="239">
        <f>+'A1'!M105+'A2'!Z105+'A3'!Q105+'A3'!Y105+'A3'!Z105</f>
        <v>0</v>
      </c>
      <c r="AB105" s="124"/>
      <c r="AC105" s="75"/>
    </row>
    <row r="106" spans="2:29" s="115" customFormat="1" ht="16.5" customHeight="1">
      <c r="B106" s="288"/>
      <c r="C106" s="321" t="s">
        <v>135</v>
      </c>
      <c r="D106" s="139">
        <v>0</v>
      </c>
      <c r="E106" s="139">
        <v>0</v>
      </c>
      <c r="F106" s="139">
        <v>0</v>
      </c>
      <c r="G106" s="139">
        <v>0</v>
      </c>
      <c r="H106" s="139">
        <v>0</v>
      </c>
      <c r="I106" s="139">
        <v>0</v>
      </c>
      <c r="J106" s="139">
        <v>0</v>
      </c>
      <c r="K106" s="139">
        <v>0</v>
      </c>
      <c r="L106" s="139">
        <v>0</v>
      </c>
      <c r="M106" s="139">
        <v>0</v>
      </c>
      <c r="N106" s="139">
        <v>0</v>
      </c>
      <c r="O106" s="139">
        <v>0</v>
      </c>
      <c r="P106" s="139">
        <v>0</v>
      </c>
      <c r="Q106" s="140">
        <f t="shared" si="29"/>
        <v>0</v>
      </c>
      <c r="R106" s="139">
        <v>0</v>
      </c>
      <c r="S106" s="139">
        <v>0</v>
      </c>
      <c r="T106" s="139">
        <v>0</v>
      </c>
      <c r="U106" s="139">
        <v>0</v>
      </c>
      <c r="V106" s="139">
        <v>0</v>
      </c>
      <c r="W106" s="139">
        <v>0</v>
      </c>
      <c r="X106" s="139">
        <v>0</v>
      </c>
      <c r="Y106" s="140">
        <f t="shared" si="30"/>
        <v>0</v>
      </c>
      <c r="Z106" s="139"/>
      <c r="AA106" s="239">
        <f>+'A1'!M106+'A2'!Z106+'A3'!Q106+'A3'!Y106+'A3'!Z106</f>
        <v>0</v>
      </c>
      <c r="AB106" s="124"/>
      <c r="AC106" s="75"/>
    </row>
    <row r="107" spans="2:29" s="115" customFormat="1" ht="16.5" customHeight="1">
      <c r="B107" s="288"/>
      <c r="C107" s="322" t="s">
        <v>8</v>
      </c>
      <c r="D107" s="139">
        <v>0</v>
      </c>
      <c r="E107" s="139">
        <v>0</v>
      </c>
      <c r="F107" s="139">
        <v>0</v>
      </c>
      <c r="G107" s="139">
        <v>0</v>
      </c>
      <c r="H107" s="139">
        <v>0</v>
      </c>
      <c r="I107" s="139">
        <v>0</v>
      </c>
      <c r="J107" s="139">
        <v>0</v>
      </c>
      <c r="K107" s="139">
        <v>0</v>
      </c>
      <c r="L107" s="139">
        <v>0</v>
      </c>
      <c r="M107" s="139">
        <v>0</v>
      </c>
      <c r="N107" s="139">
        <v>0</v>
      </c>
      <c r="O107" s="139">
        <v>0</v>
      </c>
      <c r="P107" s="139">
        <v>0</v>
      </c>
      <c r="Q107" s="140">
        <f t="shared" si="29"/>
        <v>0</v>
      </c>
      <c r="R107" s="139">
        <v>0</v>
      </c>
      <c r="S107" s="139">
        <v>0</v>
      </c>
      <c r="T107" s="139">
        <v>0</v>
      </c>
      <c r="U107" s="139">
        <v>0</v>
      </c>
      <c r="V107" s="139">
        <v>0</v>
      </c>
      <c r="W107" s="139">
        <v>0</v>
      </c>
      <c r="X107" s="139">
        <v>0</v>
      </c>
      <c r="Y107" s="140">
        <f t="shared" si="30"/>
        <v>0</v>
      </c>
      <c r="Z107" s="139"/>
      <c r="AA107" s="239">
        <f>+'A1'!M107+'A2'!Z107+'A3'!Q107+'A3'!Y107+'A3'!Z107</f>
        <v>0</v>
      </c>
      <c r="AB107" s="124"/>
      <c r="AC107" s="75"/>
    </row>
    <row r="108" spans="2:29" s="76" customFormat="1" ht="24.75" customHeight="1">
      <c r="B108" s="319"/>
      <c r="C108" s="67" t="s">
        <v>96</v>
      </c>
      <c r="D108" s="139">
        <f aca="true" t="shared" si="41" ref="D108:P108">D109+D110</f>
        <v>0</v>
      </c>
      <c r="E108" s="139">
        <f t="shared" si="41"/>
        <v>0</v>
      </c>
      <c r="F108" s="139">
        <f t="shared" si="41"/>
        <v>0</v>
      </c>
      <c r="G108" s="139">
        <f t="shared" si="41"/>
        <v>0</v>
      </c>
      <c r="H108" s="139">
        <f t="shared" si="41"/>
        <v>0</v>
      </c>
      <c r="I108" s="139">
        <f t="shared" si="41"/>
        <v>0</v>
      </c>
      <c r="J108" s="139">
        <f t="shared" si="41"/>
        <v>0</v>
      </c>
      <c r="K108" s="139">
        <f t="shared" si="41"/>
        <v>0</v>
      </c>
      <c r="L108" s="139">
        <f t="shared" si="41"/>
        <v>0</v>
      </c>
      <c r="M108" s="139">
        <f t="shared" si="41"/>
        <v>0</v>
      </c>
      <c r="N108" s="139">
        <f t="shared" si="41"/>
        <v>8.062816601631786</v>
      </c>
      <c r="O108" s="139">
        <f t="shared" si="41"/>
        <v>0</v>
      </c>
      <c r="P108" s="139">
        <f t="shared" si="41"/>
        <v>5.620964881163534</v>
      </c>
      <c r="Q108" s="142">
        <f t="shared" si="29"/>
        <v>13.68378148279532</v>
      </c>
      <c r="R108" s="139">
        <f aca="true" t="shared" si="42" ref="R108:X108">R109+R110</f>
        <v>0</v>
      </c>
      <c r="S108" s="139">
        <f t="shared" si="42"/>
        <v>0</v>
      </c>
      <c r="T108" s="139">
        <f t="shared" si="42"/>
        <v>0</v>
      </c>
      <c r="U108" s="139">
        <f t="shared" si="42"/>
        <v>0</v>
      </c>
      <c r="V108" s="139">
        <f t="shared" si="42"/>
        <v>0</v>
      </c>
      <c r="W108" s="139">
        <f t="shared" si="42"/>
        <v>0</v>
      </c>
      <c r="X108" s="139">
        <f t="shared" si="42"/>
        <v>0</v>
      </c>
      <c r="Y108" s="142">
        <f t="shared" si="30"/>
        <v>0</v>
      </c>
      <c r="Z108" s="131"/>
      <c r="AA108" s="239">
        <f>+'A1'!M108+'A2'!Z108+'A3'!Q108+'A3'!Y108+'A3'!Z108</f>
        <v>138.36048144732175</v>
      </c>
      <c r="AB108" s="125"/>
      <c r="AC108" s="318"/>
    </row>
    <row r="109" spans="2:30" s="323" customFormat="1" ht="16.5" customHeight="1">
      <c r="B109" s="119"/>
      <c r="C109" s="68" t="s">
        <v>144</v>
      </c>
      <c r="D109" s="139">
        <v>0</v>
      </c>
      <c r="E109" s="139">
        <v>0</v>
      </c>
      <c r="F109" s="139">
        <v>0</v>
      </c>
      <c r="G109" s="139">
        <v>0</v>
      </c>
      <c r="H109" s="139">
        <v>0</v>
      </c>
      <c r="I109" s="139">
        <v>0</v>
      </c>
      <c r="J109" s="139">
        <v>0</v>
      </c>
      <c r="K109" s="139">
        <v>0</v>
      </c>
      <c r="L109" s="139">
        <v>0</v>
      </c>
      <c r="M109" s="139">
        <v>0</v>
      </c>
      <c r="N109" s="139">
        <v>8.062816601631786</v>
      </c>
      <c r="O109" s="139">
        <v>0</v>
      </c>
      <c r="P109" s="139">
        <v>5.620964881163534</v>
      </c>
      <c r="Q109" s="331">
        <f t="shared" si="29"/>
        <v>13.68378148279532</v>
      </c>
      <c r="R109" s="139">
        <v>0</v>
      </c>
      <c r="S109" s="139">
        <v>0</v>
      </c>
      <c r="T109" s="139">
        <v>0</v>
      </c>
      <c r="U109" s="139">
        <v>0</v>
      </c>
      <c r="V109" s="139">
        <v>0</v>
      </c>
      <c r="W109" s="139">
        <v>0</v>
      </c>
      <c r="X109" s="139">
        <v>0</v>
      </c>
      <c r="Y109" s="331">
        <f t="shared" si="30"/>
        <v>0</v>
      </c>
      <c r="Z109" s="331"/>
      <c r="AA109" s="239">
        <f>+'A1'!M109+'A2'!Z109+'A3'!Q109+'A3'!Y109+'A3'!Z109</f>
        <v>108.04758144732176</v>
      </c>
      <c r="AB109" s="127"/>
      <c r="AC109" s="325"/>
      <c r="AD109" s="115"/>
    </row>
    <row r="110" spans="2:29" s="115" customFormat="1" ht="16.5" customHeight="1">
      <c r="B110" s="288"/>
      <c r="C110" s="68" t="s">
        <v>145</v>
      </c>
      <c r="D110" s="139">
        <v>0</v>
      </c>
      <c r="E110" s="139">
        <v>0</v>
      </c>
      <c r="F110" s="139">
        <v>0</v>
      </c>
      <c r="G110" s="139">
        <v>0</v>
      </c>
      <c r="H110" s="139">
        <v>0</v>
      </c>
      <c r="I110" s="139">
        <v>0</v>
      </c>
      <c r="J110" s="139">
        <v>0</v>
      </c>
      <c r="K110" s="139">
        <v>0</v>
      </c>
      <c r="L110" s="139">
        <v>0</v>
      </c>
      <c r="M110" s="139">
        <v>0</v>
      </c>
      <c r="N110" s="139">
        <v>0</v>
      </c>
      <c r="O110" s="139">
        <v>0</v>
      </c>
      <c r="P110" s="139">
        <v>0</v>
      </c>
      <c r="Q110" s="140">
        <f t="shared" si="29"/>
        <v>0</v>
      </c>
      <c r="R110" s="139">
        <v>0</v>
      </c>
      <c r="S110" s="139">
        <v>0</v>
      </c>
      <c r="T110" s="139">
        <v>0</v>
      </c>
      <c r="U110" s="139">
        <v>0</v>
      </c>
      <c r="V110" s="139">
        <v>0</v>
      </c>
      <c r="W110" s="139">
        <v>0</v>
      </c>
      <c r="X110" s="139">
        <v>0</v>
      </c>
      <c r="Y110" s="140">
        <f t="shared" si="30"/>
        <v>0</v>
      </c>
      <c r="Z110" s="139"/>
      <c r="AA110" s="239">
        <f>+'A1'!M110+'A2'!Z110+'A3'!Q110+'A3'!Y110+'A3'!Z110</f>
        <v>30.3129</v>
      </c>
      <c r="AB110" s="124"/>
      <c r="AC110" s="75"/>
    </row>
    <row r="111" spans="2:29" s="76" customFormat="1" ht="30" customHeight="1">
      <c r="B111" s="324"/>
      <c r="C111" s="67" t="s">
        <v>130</v>
      </c>
      <c r="D111" s="142">
        <f aca="true" t="shared" si="43" ref="D111:J111">+SUM(D108,D99,D96)</f>
        <v>0</v>
      </c>
      <c r="E111" s="142">
        <f t="shared" si="43"/>
        <v>0</v>
      </c>
      <c r="F111" s="142">
        <f t="shared" si="43"/>
        <v>0</v>
      </c>
      <c r="G111" s="142">
        <f t="shared" si="43"/>
        <v>0</v>
      </c>
      <c r="H111" s="142">
        <f t="shared" si="43"/>
        <v>0</v>
      </c>
      <c r="I111" s="142">
        <f t="shared" si="43"/>
        <v>0</v>
      </c>
      <c r="J111" s="142">
        <f t="shared" si="43"/>
        <v>139</v>
      </c>
      <c r="K111" s="142">
        <f aca="true" t="shared" si="44" ref="K111:Z111">+SUM(K108,K99,K96)</f>
        <v>65</v>
      </c>
      <c r="L111" s="142">
        <f t="shared" si="44"/>
        <v>0</v>
      </c>
      <c r="M111" s="142">
        <f t="shared" si="44"/>
        <v>3</v>
      </c>
      <c r="N111" s="142">
        <f t="shared" si="44"/>
        <v>8.062816601631786</v>
      </c>
      <c r="O111" s="142">
        <f t="shared" si="44"/>
        <v>0</v>
      </c>
      <c r="P111" s="142">
        <f t="shared" si="44"/>
        <v>53.349492727917706</v>
      </c>
      <c r="Q111" s="142">
        <f t="shared" si="29"/>
        <v>268.4123093295495</v>
      </c>
      <c r="R111" s="142">
        <f t="shared" si="44"/>
        <v>0</v>
      </c>
      <c r="S111" s="142">
        <f t="shared" si="44"/>
        <v>0</v>
      </c>
      <c r="T111" s="142">
        <f t="shared" si="44"/>
        <v>0</v>
      </c>
      <c r="U111" s="142">
        <f t="shared" si="44"/>
        <v>0</v>
      </c>
      <c r="V111" s="142">
        <f>+SUM(V108,V99,V96)</f>
        <v>0</v>
      </c>
      <c r="W111" s="142">
        <f t="shared" si="44"/>
        <v>0</v>
      </c>
      <c r="X111" s="142">
        <f t="shared" si="44"/>
        <v>0</v>
      </c>
      <c r="Y111" s="142">
        <f t="shared" si="30"/>
        <v>0</v>
      </c>
      <c r="Z111" s="142">
        <f t="shared" si="44"/>
        <v>0</v>
      </c>
      <c r="AA111" s="239">
        <f>+'A1'!M111+'A2'!Z111+'A3'!Q111+'A3'!Y111+'A3'!Z111</f>
        <v>977.1378104748392</v>
      </c>
      <c r="AB111" s="123"/>
      <c r="AC111" s="318"/>
    </row>
    <row r="112" spans="2:29" s="323" customFormat="1" ht="16.5" customHeight="1">
      <c r="B112" s="119"/>
      <c r="C112" s="120" t="s">
        <v>20</v>
      </c>
      <c r="D112" s="139">
        <v>0</v>
      </c>
      <c r="E112" s="139">
        <v>0</v>
      </c>
      <c r="F112" s="139">
        <v>0</v>
      </c>
      <c r="G112" s="139">
        <v>0</v>
      </c>
      <c r="H112" s="139">
        <v>0</v>
      </c>
      <c r="I112" s="139">
        <v>0</v>
      </c>
      <c r="J112" s="139">
        <v>0</v>
      </c>
      <c r="K112" s="139">
        <v>0</v>
      </c>
      <c r="L112" s="139">
        <v>0</v>
      </c>
      <c r="M112" s="139">
        <v>0</v>
      </c>
      <c r="N112" s="139">
        <v>0</v>
      </c>
      <c r="O112" s="139">
        <v>0</v>
      </c>
      <c r="P112" s="139">
        <v>0</v>
      </c>
      <c r="Q112" s="331">
        <f t="shared" si="29"/>
        <v>0</v>
      </c>
      <c r="R112" s="139">
        <v>0</v>
      </c>
      <c r="S112" s="139">
        <v>0</v>
      </c>
      <c r="T112" s="139">
        <v>0</v>
      </c>
      <c r="U112" s="139">
        <v>0</v>
      </c>
      <c r="V112" s="139">
        <v>0</v>
      </c>
      <c r="W112" s="139">
        <v>0</v>
      </c>
      <c r="X112" s="139">
        <v>0</v>
      </c>
      <c r="Y112" s="331">
        <f t="shared" si="30"/>
        <v>0</v>
      </c>
      <c r="Z112" s="331"/>
      <c r="AA112" s="352">
        <f>+'A1'!M112+'A2'!Z112+'A3'!Q112+'A3'!Y112+'A3'!Z112</f>
        <v>0</v>
      </c>
      <c r="AB112" s="126"/>
      <c r="AC112" s="325"/>
    </row>
    <row r="113" spans="2:29" s="323" customFormat="1" ht="16.5" customHeight="1">
      <c r="B113" s="121"/>
      <c r="C113" s="122" t="s">
        <v>21</v>
      </c>
      <c r="D113" s="139">
        <v>0</v>
      </c>
      <c r="E113" s="139">
        <v>0</v>
      </c>
      <c r="F113" s="139">
        <v>0</v>
      </c>
      <c r="G113" s="139">
        <v>0</v>
      </c>
      <c r="H113" s="139">
        <v>0</v>
      </c>
      <c r="I113" s="139">
        <v>0</v>
      </c>
      <c r="J113" s="139">
        <v>0</v>
      </c>
      <c r="K113" s="139">
        <v>0</v>
      </c>
      <c r="L113" s="139">
        <v>0</v>
      </c>
      <c r="M113" s="139">
        <v>0</v>
      </c>
      <c r="N113" s="139">
        <v>0</v>
      </c>
      <c r="O113" s="139">
        <v>0</v>
      </c>
      <c r="P113" s="139">
        <v>0</v>
      </c>
      <c r="Q113" s="331">
        <f t="shared" si="29"/>
        <v>0</v>
      </c>
      <c r="R113" s="139">
        <v>0</v>
      </c>
      <c r="S113" s="139">
        <v>0</v>
      </c>
      <c r="T113" s="139">
        <v>0</v>
      </c>
      <c r="U113" s="139">
        <v>0</v>
      </c>
      <c r="V113" s="139">
        <v>0</v>
      </c>
      <c r="W113" s="139">
        <v>0</v>
      </c>
      <c r="X113" s="139">
        <v>0</v>
      </c>
      <c r="Y113" s="331">
        <f t="shared" si="30"/>
        <v>0</v>
      </c>
      <c r="Z113" s="353"/>
      <c r="AA113" s="352">
        <f>+'A1'!M113+'A2'!Z113+'A3'!Q113+'A3'!Y113+'A3'!Z113</f>
        <v>28</v>
      </c>
      <c r="AB113" s="127"/>
      <c r="AC113" s="325"/>
    </row>
    <row r="114" spans="2:29" s="76" customFormat="1" ht="30" customHeight="1">
      <c r="B114" s="286"/>
      <c r="C114" s="71" t="s">
        <v>102</v>
      </c>
      <c r="D114" s="141"/>
      <c r="E114" s="141"/>
      <c r="F114" s="141"/>
      <c r="G114" s="141"/>
      <c r="H114" s="141"/>
      <c r="I114" s="141"/>
      <c r="J114" s="141"/>
      <c r="K114" s="141"/>
      <c r="L114" s="141"/>
      <c r="M114" s="141"/>
      <c r="N114" s="141"/>
      <c r="O114" s="141"/>
      <c r="P114" s="141"/>
      <c r="Q114" s="143"/>
      <c r="R114" s="141"/>
      <c r="S114" s="141"/>
      <c r="T114" s="141"/>
      <c r="U114" s="141"/>
      <c r="V114" s="141"/>
      <c r="W114" s="141"/>
      <c r="X114" s="141"/>
      <c r="Y114" s="143"/>
      <c r="Z114" s="141"/>
      <c r="AA114" s="136"/>
      <c r="AB114" s="123"/>
      <c r="AC114" s="318"/>
    </row>
    <row r="115" spans="2:29" s="115" customFormat="1" ht="16.5" customHeight="1">
      <c r="B115" s="287"/>
      <c r="C115" s="63" t="s">
        <v>94</v>
      </c>
      <c r="D115" s="139">
        <f aca="true" t="shared" si="45" ref="D115:P115">D116+D117</f>
        <v>0</v>
      </c>
      <c r="E115" s="139">
        <f t="shared" si="45"/>
        <v>0</v>
      </c>
      <c r="F115" s="139">
        <f t="shared" si="45"/>
        <v>0</v>
      </c>
      <c r="G115" s="139">
        <f t="shared" si="45"/>
        <v>0</v>
      </c>
      <c r="H115" s="139">
        <f t="shared" si="45"/>
        <v>0</v>
      </c>
      <c r="I115" s="139">
        <f t="shared" si="45"/>
        <v>0</v>
      </c>
      <c r="J115" s="139">
        <f t="shared" si="45"/>
        <v>0</v>
      </c>
      <c r="K115" s="139">
        <f t="shared" si="45"/>
        <v>0</v>
      </c>
      <c r="L115" s="139">
        <f t="shared" si="45"/>
        <v>0</v>
      </c>
      <c r="M115" s="139">
        <f t="shared" si="45"/>
        <v>0</v>
      </c>
      <c r="N115" s="139">
        <f t="shared" si="45"/>
        <v>8.062816601631786</v>
      </c>
      <c r="O115" s="139">
        <f t="shared" si="45"/>
        <v>0</v>
      </c>
      <c r="P115" s="139">
        <f t="shared" si="45"/>
        <v>5.620964881163534</v>
      </c>
      <c r="Q115" s="140">
        <f t="shared" si="29"/>
        <v>13.68378148279532</v>
      </c>
      <c r="R115" s="139">
        <f aca="true" t="shared" si="46" ref="R115:X115">R116+R117</f>
        <v>0</v>
      </c>
      <c r="S115" s="139">
        <f t="shared" si="46"/>
        <v>0</v>
      </c>
      <c r="T115" s="139">
        <f t="shared" si="46"/>
        <v>0</v>
      </c>
      <c r="U115" s="139">
        <f t="shared" si="46"/>
        <v>0</v>
      </c>
      <c r="V115" s="139">
        <f t="shared" si="46"/>
        <v>0</v>
      </c>
      <c r="W115" s="139">
        <f t="shared" si="46"/>
        <v>0</v>
      </c>
      <c r="X115" s="139">
        <f t="shared" si="46"/>
        <v>0</v>
      </c>
      <c r="Y115" s="140">
        <f t="shared" si="30"/>
        <v>0</v>
      </c>
      <c r="Z115" s="139"/>
      <c r="AA115" s="239">
        <f>+'A1'!M115+'A2'!Z115+'A3'!Q115+'A3'!Y115+'A3'!Z115</f>
        <v>138.36048144732175</v>
      </c>
      <c r="AB115" s="124"/>
      <c r="AC115" s="75"/>
    </row>
    <row r="116" spans="2:29" s="115" customFormat="1" ht="16.5" customHeight="1">
      <c r="B116" s="288"/>
      <c r="C116" s="68" t="s">
        <v>144</v>
      </c>
      <c r="D116" s="139">
        <v>0</v>
      </c>
      <c r="E116" s="139">
        <v>0</v>
      </c>
      <c r="F116" s="139">
        <v>0</v>
      </c>
      <c r="G116" s="139">
        <v>0</v>
      </c>
      <c r="H116" s="139">
        <v>0</v>
      </c>
      <c r="I116" s="139">
        <v>0</v>
      </c>
      <c r="J116" s="139">
        <v>0</v>
      </c>
      <c r="K116" s="139">
        <v>0</v>
      </c>
      <c r="L116" s="139">
        <v>0</v>
      </c>
      <c r="M116" s="139">
        <v>0</v>
      </c>
      <c r="N116" s="139">
        <v>0</v>
      </c>
      <c r="O116" s="139">
        <v>0</v>
      </c>
      <c r="P116" s="139">
        <v>0</v>
      </c>
      <c r="Q116" s="140">
        <f t="shared" si="29"/>
        <v>0</v>
      </c>
      <c r="R116" s="139">
        <v>0</v>
      </c>
      <c r="S116" s="139">
        <v>0</v>
      </c>
      <c r="T116" s="139">
        <v>0</v>
      </c>
      <c r="U116" s="139">
        <v>0</v>
      </c>
      <c r="V116" s="139">
        <v>0</v>
      </c>
      <c r="W116" s="139">
        <v>0</v>
      </c>
      <c r="X116" s="139">
        <v>0</v>
      </c>
      <c r="Y116" s="140">
        <f t="shared" si="30"/>
        <v>0</v>
      </c>
      <c r="Z116" s="139"/>
      <c r="AA116" s="239">
        <f>+'A1'!M116+'A2'!Z116+'A3'!Q116+'A3'!Y116+'A3'!Z116</f>
        <v>29.3129</v>
      </c>
      <c r="AB116" s="124"/>
      <c r="AC116" s="75"/>
    </row>
    <row r="117" spans="2:29" s="115" customFormat="1" ht="16.5" customHeight="1">
      <c r="B117" s="288"/>
      <c r="C117" s="68" t="s">
        <v>145</v>
      </c>
      <c r="D117" s="139">
        <v>0</v>
      </c>
      <c r="E117" s="139">
        <v>0</v>
      </c>
      <c r="F117" s="139">
        <v>0</v>
      </c>
      <c r="G117" s="139">
        <v>0</v>
      </c>
      <c r="H117" s="139">
        <v>0</v>
      </c>
      <c r="I117" s="139">
        <v>0</v>
      </c>
      <c r="J117" s="139">
        <v>0</v>
      </c>
      <c r="K117" s="139">
        <v>0</v>
      </c>
      <c r="L117" s="139">
        <v>0</v>
      </c>
      <c r="M117" s="139">
        <v>0</v>
      </c>
      <c r="N117" s="139">
        <v>8.062816601631786</v>
      </c>
      <c r="O117" s="139">
        <v>0</v>
      </c>
      <c r="P117" s="139">
        <v>5.620964881163534</v>
      </c>
      <c r="Q117" s="140">
        <f t="shared" si="29"/>
        <v>13.68378148279532</v>
      </c>
      <c r="R117" s="139">
        <v>0</v>
      </c>
      <c r="S117" s="139">
        <v>0</v>
      </c>
      <c r="T117" s="139">
        <v>0</v>
      </c>
      <c r="U117" s="139">
        <v>0</v>
      </c>
      <c r="V117" s="139">
        <v>0</v>
      </c>
      <c r="W117" s="139">
        <v>0</v>
      </c>
      <c r="X117" s="139">
        <v>0</v>
      </c>
      <c r="Y117" s="140">
        <f t="shared" si="30"/>
        <v>0</v>
      </c>
      <c r="Z117" s="139"/>
      <c r="AA117" s="239">
        <f>+'A1'!M117+'A2'!Z117+'A3'!Q117+'A3'!Y117+'A3'!Z117</f>
        <v>109.04758144732176</v>
      </c>
      <c r="AB117" s="124"/>
      <c r="AC117" s="75"/>
    </row>
    <row r="118" spans="2:29" s="115" customFormat="1" ht="30" customHeight="1">
      <c r="B118" s="287"/>
      <c r="C118" s="63" t="s">
        <v>95</v>
      </c>
      <c r="D118" s="139">
        <f aca="true" t="shared" si="47" ref="D118:P118">D119+D120</f>
        <v>0</v>
      </c>
      <c r="E118" s="139">
        <f t="shared" si="47"/>
        <v>0</v>
      </c>
      <c r="F118" s="139">
        <f t="shared" si="47"/>
        <v>0</v>
      </c>
      <c r="G118" s="139">
        <f t="shared" si="47"/>
        <v>0</v>
      </c>
      <c r="H118" s="139">
        <f t="shared" si="47"/>
        <v>0</v>
      </c>
      <c r="I118" s="139">
        <f t="shared" si="47"/>
        <v>0</v>
      </c>
      <c r="J118" s="139">
        <f t="shared" si="47"/>
        <v>0</v>
      </c>
      <c r="K118" s="139">
        <f t="shared" si="47"/>
        <v>0</v>
      </c>
      <c r="L118" s="139">
        <f t="shared" si="47"/>
        <v>0</v>
      </c>
      <c r="M118" s="139">
        <f t="shared" si="47"/>
        <v>0</v>
      </c>
      <c r="N118" s="139">
        <f t="shared" si="47"/>
        <v>0</v>
      </c>
      <c r="O118" s="139">
        <f t="shared" si="47"/>
        <v>0</v>
      </c>
      <c r="P118" s="139">
        <f t="shared" si="47"/>
        <v>0</v>
      </c>
      <c r="Q118" s="140">
        <f t="shared" si="29"/>
        <v>0</v>
      </c>
      <c r="R118" s="139">
        <f aca="true" t="shared" si="48" ref="R118:X118">R119+R120</f>
        <v>0</v>
      </c>
      <c r="S118" s="139">
        <f t="shared" si="48"/>
        <v>0</v>
      </c>
      <c r="T118" s="139">
        <f t="shared" si="48"/>
        <v>0</v>
      </c>
      <c r="U118" s="139">
        <f t="shared" si="48"/>
        <v>0</v>
      </c>
      <c r="V118" s="139">
        <f t="shared" si="48"/>
        <v>0</v>
      </c>
      <c r="W118" s="139">
        <f t="shared" si="48"/>
        <v>0</v>
      </c>
      <c r="X118" s="139">
        <f t="shared" si="48"/>
        <v>0</v>
      </c>
      <c r="Y118" s="140">
        <f t="shared" si="30"/>
        <v>0</v>
      </c>
      <c r="Z118" s="139"/>
      <c r="AA118" s="239">
        <f>+'A1'!M118+'A2'!Z118+'A3'!Q118+'A3'!Y118+'A3'!Z118</f>
        <v>0</v>
      </c>
      <c r="AB118" s="124"/>
      <c r="AC118" s="75"/>
    </row>
    <row r="119" spans="2:29" s="115" customFormat="1" ht="16.5" customHeight="1">
      <c r="B119" s="287"/>
      <c r="C119" s="68" t="s">
        <v>144</v>
      </c>
      <c r="D119" s="139">
        <v>0</v>
      </c>
      <c r="E119" s="139">
        <v>0</v>
      </c>
      <c r="F119" s="139">
        <v>0</v>
      </c>
      <c r="G119" s="139">
        <v>0</v>
      </c>
      <c r="H119" s="139">
        <v>0</v>
      </c>
      <c r="I119" s="139">
        <v>0</v>
      </c>
      <c r="J119" s="139">
        <v>0</v>
      </c>
      <c r="K119" s="139">
        <v>0</v>
      </c>
      <c r="L119" s="139">
        <v>0</v>
      </c>
      <c r="M119" s="139">
        <v>0</v>
      </c>
      <c r="N119" s="139">
        <v>0</v>
      </c>
      <c r="O119" s="139">
        <v>0</v>
      </c>
      <c r="P119" s="139">
        <v>0</v>
      </c>
      <c r="Q119" s="140">
        <f t="shared" si="29"/>
        <v>0</v>
      </c>
      <c r="R119" s="139">
        <v>0</v>
      </c>
      <c r="S119" s="139">
        <v>0</v>
      </c>
      <c r="T119" s="139">
        <v>0</v>
      </c>
      <c r="U119" s="139">
        <v>0</v>
      </c>
      <c r="V119" s="139">
        <v>0</v>
      </c>
      <c r="W119" s="139">
        <v>0</v>
      </c>
      <c r="X119" s="139">
        <v>0</v>
      </c>
      <c r="Y119" s="140">
        <f t="shared" si="30"/>
        <v>0</v>
      </c>
      <c r="Z119" s="139"/>
      <c r="AA119" s="239">
        <f>+'A1'!M119+'A2'!Z119+'A3'!Q119+'A3'!Y119+'A3'!Z119</f>
        <v>0</v>
      </c>
      <c r="AB119" s="124"/>
      <c r="AC119" s="75"/>
    </row>
    <row r="120" spans="2:29" s="115" customFormat="1" ht="16.5" customHeight="1">
      <c r="B120" s="287"/>
      <c r="C120" s="68" t="s">
        <v>145</v>
      </c>
      <c r="D120" s="139">
        <v>0</v>
      </c>
      <c r="E120" s="139">
        <v>0</v>
      </c>
      <c r="F120" s="139">
        <v>0</v>
      </c>
      <c r="G120" s="139">
        <v>0</v>
      </c>
      <c r="H120" s="139">
        <v>0</v>
      </c>
      <c r="I120" s="139">
        <v>0</v>
      </c>
      <c r="J120" s="139">
        <v>0</v>
      </c>
      <c r="K120" s="139">
        <v>0</v>
      </c>
      <c r="L120" s="139">
        <v>0</v>
      </c>
      <c r="M120" s="139">
        <v>0</v>
      </c>
      <c r="N120" s="139">
        <v>0</v>
      </c>
      <c r="O120" s="139">
        <v>0</v>
      </c>
      <c r="P120" s="139">
        <v>0</v>
      </c>
      <c r="Q120" s="140">
        <f t="shared" si="29"/>
        <v>0</v>
      </c>
      <c r="R120" s="139">
        <v>0</v>
      </c>
      <c r="S120" s="139">
        <v>0</v>
      </c>
      <c r="T120" s="139">
        <v>0</v>
      </c>
      <c r="U120" s="139">
        <v>0</v>
      </c>
      <c r="V120" s="139">
        <v>0</v>
      </c>
      <c r="W120" s="139">
        <v>0</v>
      </c>
      <c r="X120" s="139">
        <v>0</v>
      </c>
      <c r="Y120" s="140">
        <f t="shared" si="30"/>
        <v>0</v>
      </c>
      <c r="Z120" s="139"/>
      <c r="AA120" s="239">
        <f>+'A1'!M120+'A2'!Z120+'A3'!Q120+'A3'!Y120+'A3'!Z120</f>
        <v>0</v>
      </c>
      <c r="AB120" s="124"/>
      <c r="AC120" s="75"/>
    </row>
    <row r="121" spans="2:29" s="115" customFormat="1" ht="16.5" customHeight="1">
      <c r="B121" s="288"/>
      <c r="C121" s="320" t="s">
        <v>272</v>
      </c>
      <c r="D121" s="139">
        <v>0</v>
      </c>
      <c r="E121" s="139">
        <v>0</v>
      </c>
      <c r="F121" s="139">
        <v>0</v>
      </c>
      <c r="G121" s="139">
        <v>0</v>
      </c>
      <c r="H121" s="139">
        <v>0</v>
      </c>
      <c r="I121" s="139">
        <v>0</v>
      </c>
      <c r="J121" s="139">
        <v>0</v>
      </c>
      <c r="K121" s="139">
        <v>0</v>
      </c>
      <c r="L121" s="139">
        <v>0</v>
      </c>
      <c r="M121" s="139">
        <v>0</v>
      </c>
      <c r="N121" s="139">
        <v>0</v>
      </c>
      <c r="O121" s="139">
        <v>0</v>
      </c>
      <c r="P121" s="139">
        <v>0</v>
      </c>
      <c r="Q121" s="140">
        <f t="shared" si="29"/>
        <v>0</v>
      </c>
      <c r="R121" s="139">
        <v>0</v>
      </c>
      <c r="S121" s="139">
        <v>0</v>
      </c>
      <c r="T121" s="139">
        <v>0</v>
      </c>
      <c r="U121" s="139">
        <v>0</v>
      </c>
      <c r="V121" s="139">
        <v>0</v>
      </c>
      <c r="W121" s="139">
        <v>0</v>
      </c>
      <c r="X121" s="139">
        <v>0</v>
      </c>
      <c r="Y121" s="140">
        <f t="shared" si="30"/>
        <v>0</v>
      </c>
      <c r="Z121" s="139"/>
      <c r="AA121" s="239">
        <f>+'A1'!M121+'A2'!Z121+'A3'!Q121+'A3'!Y121+'A3'!Z121</f>
        <v>0</v>
      </c>
      <c r="AB121" s="124"/>
      <c r="AC121" s="75"/>
    </row>
    <row r="122" spans="2:29" s="115" customFormat="1" ht="16.5" customHeight="1">
      <c r="B122" s="288"/>
      <c r="C122" s="68" t="s">
        <v>156</v>
      </c>
      <c r="D122" s="139">
        <v>0</v>
      </c>
      <c r="E122" s="139">
        <v>0</v>
      </c>
      <c r="F122" s="139">
        <v>0</v>
      </c>
      <c r="G122" s="139">
        <v>0</v>
      </c>
      <c r="H122" s="139">
        <v>0</v>
      </c>
      <c r="I122" s="139">
        <v>0</v>
      </c>
      <c r="J122" s="139">
        <v>0</v>
      </c>
      <c r="K122" s="139">
        <v>0</v>
      </c>
      <c r="L122" s="139">
        <v>0</v>
      </c>
      <c r="M122" s="139">
        <v>0</v>
      </c>
      <c r="N122" s="139">
        <v>0</v>
      </c>
      <c r="O122" s="139">
        <v>0</v>
      </c>
      <c r="P122" s="139">
        <v>0</v>
      </c>
      <c r="Q122" s="140">
        <f t="shared" si="29"/>
        <v>0</v>
      </c>
      <c r="R122" s="139">
        <v>0</v>
      </c>
      <c r="S122" s="139">
        <v>0</v>
      </c>
      <c r="T122" s="139">
        <v>0</v>
      </c>
      <c r="U122" s="139">
        <v>0</v>
      </c>
      <c r="V122" s="139">
        <v>0</v>
      </c>
      <c r="W122" s="139">
        <v>0</v>
      </c>
      <c r="X122" s="139">
        <v>0</v>
      </c>
      <c r="Y122" s="140">
        <f t="shared" si="30"/>
        <v>0</v>
      </c>
      <c r="Z122" s="139"/>
      <c r="AA122" s="239">
        <f>+'A1'!M122+'A2'!Z122+'A3'!Q122+'A3'!Y122+'A3'!Z122</f>
        <v>0</v>
      </c>
      <c r="AB122" s="124"/>
      <c r="AC122" s="75"/>
    </row>
    <row r="123" spans="2:29" s="115" customFormat="1" ht="16.5" customHeight="1">
      <c r="B123" s="288"/>
      <c r="C123" s="68" t="s">
        <v>61</v>
      </c>
      <c r="D123" s="139">
        <v>0</v>
      </c>
      <c r="E123" s="139">
        <v>0</v>
      </c>
      <c r="F123" s="139">
        <v>0</v>
      </c>
      <c r="G123" s="139">
        <v>0</v>
      </c>
      <c r="H123" s="139">
        <v>0</v>
      </c>
      <c r="I123" s="139">
        <v>0</v>
      </c>
      <c r="J123" s="139">
        <v>0</v>
      </c>
      <c r="K123" s="139">
        <v>0</v>
      </c>
      <c r="L123" s="139">
        <v>0</v>
      </c>
      <c r="M123" s="139">
        <v>0</v>
      </c>
      <c r="N123" s="139">
        <v>0</v>
      </c>
      <c r="O123" s="139">
        <v>0</v>
      </c>
      <c r="P123" s="139">
        <v>0</v>
      </c>
      <c r="Q123" s="140">
        <f t="shared" si="29"/>
        <v>0</v>
      </c>
      <c r="R123" s="139">
        <v>0</v>
      </c>
      <c r="S123" s="139">
        <v>0</v>
      </c>
      <c r="T123" s="139">
        <v>0</v>
      </c>
      <c r="U123" s="139">
        <v>0</v>
      </c>
      <c r="V123" s="139">
        <v>0</v>
      </c>
      <c r="W123" s="139">
        <v>0</v>
      </c>
      <c r="X123" s="139">
        <v>0</v>
      </c>
      <c r="Y123" s="140">
        <f t="shared" si="30"/>
        <v>0</v>
      </c>
      <c r="Z123" s="139"/>
      <c r="AA123" s="239">
        <f>+'A1'!M123+'A2'!Z123+'A3'!Q123+'A3'!Y123+'A3'!Z123</f>
        <v>0</v>
      </c>
      <c r="AB123" s="124"/>
      <c r="AC123" s="75"/>
    </row>
    <row r="124" spans="2:29" s="115" customFormat="1" ht="16.5" customHeight="1">
      <c r="B124" s="288"/>
      <c r="C124" s="68" t="s">
        <v>273</v>
      </c>
      <c r="D124" s="139">
        <v>0</v>
      </c>
      <c r="E124" s="139">
        <v>0</v>
      </c>
      <c r="F124" s="139">
        <v>0</v>
      </c>
      <c r="G124" s="139">
        <v>0</v>
      </c>
      <c r="H124" s="139">
        <v>0</v>
      </c>
      <c r="I124" s="139">
        <v>0</v>
      </c>
      <c r="J124" s="139">
        <v>0</v>
      </c>
      <c r="K124" s="139">
        <v>0</v>
      </c>
      <c r="L124" s="139">
        <v>0</v>
      </c>
      <c r="M124" s="139">
        <v>0</v>
      </c>
      <c r="N124" s="139">
        <v>0</v>
      </c>
      <c r="O124" s="139">
        <v>0</v>
      </c>
      <c r="P124" s="139">
        <v>0</v>
      </c>
      <c r="Q124" s="140">
        <f t="shared" si="29"/>
        <v>0</v>
      </c>
      <c r="R124" s="139">
        <v>0</v>
      </c>
      <c r="S124" s="139">
        <v>0</v>
      </c>
      <c r="T124" s="139">
        <v>0</v>
      </c>
      <c r="U124" s="139">
        <v>0</v>
      </c>
      <c r="V124" s="139">
        <v>0</v>
      </c>
      <c r="W124" s="139">
        <v>0</v>
      </c>
      <c r="X124" s="139">
        <v>0</v>
      </c>
      <c r="Y124" s="140">
        <f t="shared" si="30"/>
        <v>0</v>
      </c>
      <c r="Z124" s="139"/>
      <c r="AA124" s="239">
        <f>+'A1'!M124+'A2'!Z124+'A3'!Q124+'A3'!Y124+'A3'!Z124</f>
        <v>0</v>
      </c>
      <c r="AB124" s="124"/>
      <c r="AC124" s="75"/>
    </row>
    <row r="125" spans="2:29" s="115" customFormat="1" ht="16.5" customHeight="1">
      <c r="B125" s="288"/>
      <c r="C125" s="321" t="s">
        <v>135</v>
      </c>
      <c r="D125" s="139">
        <v>0</v>
      </c>
      <c r="E125" s="139">
        <v>0</v>
      </c>
      <c r="F125" s="139">
        <v>0</v>
      </c>
      <c r="G125" s="139">
        <v>0</v>
      </c>
      <c r="H125" s="139">
        <v>0</v>
      </c>
      <c r="I125" s="139">
        <v>0</v>
      </c>
      <c r="J125" s="139">
        <v>0</v>
      </c>
      <c r="K125" s="139">
        <v>0</v>
      </c>
      <c r="L125" s="139">
        <v>0</v>
      </c>
      <c r="M125" s="139">
        <v>0</v>
      </c>
      <c r="N125" s="139">
        <v>0</v>
      </c>
      <c r="O125" s="139">
        <v>0</v>
      </c>
      <c r="P125" s="139">
        <v>0</v>
      </c>
      <c r="Q125" s="140">
        <f t="shared" si="29"/>
        <v>0</v>
      </c>
      <c r="R125" s="139">
        <v>0</v>
      </c>
      <c r="S125" s="139">
        <v>0</v>
      </c>
      <c r="T125" s="139">
        <v>0</v>
      </c>
      <c r="U125" s="139">
        <v>0</v>
      </c>
      <c r="V125" s="139">
        <v>0</v>
      </c>
      <c r="W125" s="139">
        <v>0</v>
      </c>
      <c r="X125" s="139">
        <v>0</v>
      </c>
      <c r="Y125" s="140">
        <f t="shared" si="30"/>
        <v>0</v>
      </c>
      <c r="Z125" s="139"/>
      <c r="AA125" s="239">
        <f>+'A1'!M125+'A2'!Z125+'A3'!Q125+'A3'!Y125+'A3'!Z125</f>
        <v>0</v>
      </c>
      <c r="AB125" s="124"/>
      <c r="AC125" s="75"/>
    </row>
    <row r="126" spans="2:29" s="115" customFormat="1" ht="16.5" customHeight="1">
      <c r="B126" s="288"/>
      <c r="C126" s="322" t="s">
        <v>8</v>
      </c>
      <c r="D126" s="139">
        <v>0</v>
      </c>
      <c r="E126" s="139">
        <v>0</v>
      </c>
      <c r="F126" s="139">
        <v>0</v>
      </c>
      <c r="G126" s="139">
        <v>0</v>
      </c>
      <c r="H126" s="139">
        <v>0</v>
      </c>
      <c r="I126" s="139">
        <v>0</v>
      </c>
      <c r="J126" s="139">
        <v>0</v>
      </c>
      <c r="K126" s="139">
        <v>0</v>
      </c>
      <c r="L126" s="139">
        <v>0</v>
      </c>
      <c r="M126" s="139">
        <v>0</v>
      </c>
      <c r="N126" s="139">
        <v>0</v>
      </c>
      <c r="O126" s="139">
        <v>0</v>
      </c>
      <c r="P126" s="139">
        <v>0</v>
      </c>
      <c r="Q126" s="140">
        <f t="shared" si="29"/>
        <v>0</v>
      </c>
      <c r="R126" s="139">
        <v>0</v>
      </c>
      <c r="S126" s="139">
        <v>0</v>
      </c>
      <c r="T126" s="139">
        <v>0</v>
      </c>
      <c r="U126" s="139">
        <v>0</v>
      </c>
      <c r="V126" s="139">
        <v>0</v>
      </c>
      <c r="W126" s="139">
        <v>0</v>
      </c>
      <c r="X126" s="139">
        <v>0</v>
      </c>
      <c r="Y126" s="140">
        <f t="shared" si="30"/>
        <v>0</v>
      </c>
      <c r="Z126" s="139"/>
      <c r="AA126" s="239">
        <f>+'A1'!M126+'A2'!Z126+'A3'!Q126+'A3'!Y126+'A3'!Z126</f>
        <v>0</v>
      </c>
      <c r="AB126" s="124"/>
      <c r="AC126" s="75"/>
    </row>
    <row r="127" spans="2:29" s="76" customFormat="1" ht="24.75" customHeight="1">
      <c r="B127" s="319"/>
      <c r="C127" s="67" t="s">
        <v>96</v>
      </c>
      <c r="D127" s="139">
        <f aca="true" t="shared" si="49" ref="D127:P127">D128+D129</f>
        <v>0</v>
      </c>
      <c r="E127" s="139">
        <f t="shared" si="49"/>
        <v>0</v>
      </c>
      <c r="F127" s="139">
        <f t="shared" si="49"/>
        <v>0</v>
      </c>
      <c r="G127" s="139">
        <f t="shared" si="49"/>
        <v>0</v>
      </c>
      <c r="H127" s="139">
        <f t="shared" si="49"/>
        <v>0</v>
      </c>
      <c r="I127" s="139">
        <f t="shared" si="49"/>
        <v>0</v>
      </c>
      <c r="J127" s="139">
        <f t="shared" si="49"/>
        <v>139</v>
      </c>
      <c r="K127" s="139">
        <f t="shared" si="49"/>
        <v>65</v>
      </c>
      <c r="L127" s="139">
        <f t="shared" si="49"/>
        <v>0</v>
      </c>
      <c r="M127" s="139">
        <f t="shared" si="49"/>
        <v>3</v>
      </c>
      <c r="N127" s="139">
        <f t="shared" si="49"/>
        <v>0</v>
      </c>
      <c r="O127" s="139">
        <f t="shared" si="49"/>
        <v>0</v>
      </c>
      <c r="P127" s="139">
        <f t="shared" si="49"/>
        <v>47.728527846754176</v>
      </c>
      <c r="Q127" s="142">
        <f t="shared" si="29"/>
        <v>254.72852784675416</v>
      </c>
      <c r="R127" s="139">
        <f aca="true" t="shared" si="50" ref="R127:X127">R128+R129</f>
        <v>0</v>
      </c>
      <c r="S127" s="139">
        <f t="shared" si="50"/>
        <v>0</v>
      </c>
      <c r="T127" s="139">
        <f t="shared" si="50"/>
        <v>0</v>
      </c>
      <c r="U127" s="139">
        <f t="shared" si="50"/>
        <v>0</v>
      </c>
      <c r="V127" s="139">
        <f t="shared" si="50"/>
        <v>0</v>
      </c>
      <c r="W127" s="139">
        <f t="shared" si="50"/>
        <v>0</v>
      </c>
      <c r="X127" s="139">
        <f t="shared" si="50"/>
        <v>0</v>
      </c>
      <c r="Y127" s="142">
        <f t="shared" si="30"/>
        <v>0</v>
      </c>
      <c r="Z127" s="131"/>
      <c r="AA127" s="239">
        <f>+'A1'!M127+'A2'!Z127+'A3'!Q127+'A3'!Y127+'A3'!Z127</f>
        <v>840.8854727461612</v>
      </c>
      <c r="AB127" s="125"/>
      <c r="AC127" s="318"/>
    </row>
    <row r="128" spans="2:29" s="323" customFormat="1" ht="16.5" customHeight="1">
      <c r="B128" s="119"/>
      <c r="C128" s="68" t="s">
        <v>144</v>
      </c>
      <c r="D128" s="139">
        <v>0</v>
      </c>
      <c r="E128" s="139">
        <v>0</v>
      </c>
      <c r="F128" s="139">
        <v>0</v>
      </c>
      <c r="G128" s="139">
        <v>0</v>
      </c>
      <c r="H128" s="139">
        <v>0</v>
      </c>
      <c r="I128" s="139">
        <v>0</v>
      </c>
      <c r="J128" s="139">
        <v>13</v>
      </c>
      <c r="K128" s="139">
        <v>0</v>
      </c>
      <c r="L128" s="139">
        <v>0</v>
      </c>
      <c r="M128" s="139">
        <v>0</v>
      </c>
      <c r="N128" s="139">
        <v>0</v>
      </c>
      <c r="O128" s="139">
        <v>0</v>
      </c>
      <c r="P128" s="139">
        <v>47.728527846754176</v>
      </c>
      <c r="Q128" s="331">
        <f t="shared" si="29"/>
        <v>60.728527846754176</v>
      </c>
      <c r="R128" s="139">
        <v>0</v>
      </c>
      <c r="S128" s="139">
        <v>0</v>
      </c>
      <c r="T128" s="139">
        <v>0</v>
      </c>
      <c r="U128" s="139">
        <v>0</v>
      </c>
      <c r="V128" s="139">
        <v>0</v>
      </c>
      <c r="W128" s="139">
        <v>0</v>
      </c>
      <c r="X128" s="139">
        <v>0</v>
      </c>
      <c r="Y128" s="331">
        <f t="shared" si="30"/>
        <v>0</v>
      </c>
      <c r="Z128" s="331"/>
      <c r="AA128" s="239">
        <f>+'A1'!M128+'A2'!Z128+'A3'!Q128+'A3'!Y128+'A3'!Z128</f>
        <v>254.73142626311255</v>
      </c>
      <c r="AB128" s="127"/>
      <c r="AC128" s="325"/>
    </row>
    <row r="129" spans="2:29" s="115" customFormat="1" ht="16.5" customHeight="1">
      <c r="B129" s="288"/>
      <c r="C129" s="68" t="s">
        <v>145</v>
      </c>
      <c r="D129" s="139">
        <v>0</v>
      </c>
      <c r="E129" s="139">
        <v>0</v>
      </c>
      <c r="F129" s="139">
        <v>0</v>
      </c>
      <c r="G129" s="139">
        <v>0</v>
      </c>
      <c r="H129" s="139">
        <v>0</v>
      </c>
      <c r="I129" s="139">
        <v>0</v>
      </c>
      <c r="J129" s="139">
        <v>126</v>
      </c>
      <c r="K129" s="139">
        <v>65</v>
      </c>
      <c r="L129" s="139">
        <v>0</v>
      </c>
      <c r="M129" s="139">
        <v>3</v>
      </c>
      <c r="N129" s="139">
        <v>0</v>
      </c>
      <c r="O129" s="139">
        <v>0</v>
      </c>
      <c r="P129" s="139">
        <v>0</v>
      </c>
      <c r="Q129" s="140">
        <f t="shared" si="29"/>
        <v>194</v>
      </c>
      <c r="R129" s="139">
        <v>0</v>
      </c>
      <c r="S129" s="139">
        <v>0</v>
      </c>
      <c r="T129" s="139">
        <v>0</v>
      </c>
      <c r="U129" s="139">
        <v>0</v>
      </c>
      <c r="V129" s="139">
        <v>0</v>
      </c>
      <c r="W129" s="139">
        <v>0</v>
      </c>
      <c r="X129" s="139">
        <v>0</v>
      </c>
      <c r="Y129" s="140">
        <f t="shared" si="30"/>
        <v>0</v>
      </c>
      <c r="Z129" s="139"/>
      <c r="AA129" s="239">
        <f>+'A1'!M129+'A2'!Z129+'A3'!Q129+'A3'!Y129+'A3'!Z129</f>
        <v>586.1540464830487</v>
      </c>
      <c r="AB129" s="124"/>
      <c r="AC129" s="75"/>
    </row>
    <row r="130" spans="2:29" s="76" customFormat="1" ht="30" customHeight="1">
      <c r="B130" s="324"/>
      <c r="C130" s="67" t="s">
        <v>131</v>
      </c>
      <c r="D130" s="142">
        <f aca="true" t="shared" si="51" ref="D130:J130">+SUM(D127,D118,D115)</f>
        <v>0</v>
      </c>
      <c r="E130" s="142">
        <f t="shared" si="51"/>
        <v>0</v>
      </c>
      <c r="F130" s="142">
        <f t="shared" si="51"/>
        <v>0</v>
      </c>
      <c r="G130" s="142">
        <f t="shared" si="51"/>
        <v>0</v>
      </c>
      <c r="H130" s="142">
        <f t="shared" si="51"/>
        <v>0</v>
      </c>
      <c r="I130" s="142">
        <f t="shared" si="51"/>
        <v>0</v>
      </c>
      <c r="J130" s="142">
        <f t="shared" si="51"/>
        <v>139</v>
      </c>
      <c r="K130" s="142">
        <f aca="true" t="shared" si="52" ref="K130:Z130">+SUM(K127,K118,K115)</f>
        <v>65</v>
      </c>
      <c r="L130" s="142">
        <f t="shared" si="52"/>
        <v>0</v>
      </c>
      <c r="M130" s="142">
        <f t="shared" si="52"/>
        <v>3</v>
      </c>
      <c r="N130" s="142">
        <f t="shared" si="52"/>
        <v>8.062816601631786</v>
      </c>
      <c r="O130" s="142">
        <f t="shared" si="52"/>
        <v>0</v>
      </c>
      <c r="P130" s="142">
        <f t="shared" si="52"/>
        <v>53.349492727917706</v>
      </c>
      <c r="Q130" s="142">
        <f t="shared" si="29"/>
        <v>268.4123093295495</v>
      </c>
      <c r="R130" s="142">
        <f t="shared" si="52"/>
        <v>0</v>
      </c>
      <c r="S130" s="142">
        <f t="shared" si="52"/>
        <v>0</v>
      </c>
      <c r="T130" s="142">
        <f t="shared" si="52"/>
        <v>0</v>
      </c>
      <c r="U130" s="142">
        <f t="shared" si="52"/>
        <v>0</v>
      </c>
      <c r="V130" s="142">
        <f>+SUM(V127,V118,V115)</f>
        <v>0</v>
      </c>
      <c r="W130" s="142">
        <f t="shared" si="52"/>
        <v>0</v>
      </c>
      <c r="X130" s="142">
        <f t="shared" si="52"/>
        <v>0</v>
      </c>
      <c r="Y130" s="142">
        <f t="shared" si="30"/>
        <v>0</v>
      </c>
      <c r="Z130" s="142">
        <f t="shared" si="52"/>
        <v>0</v>
      </c>
      <c r="AA130" s="239">
        <f>+'A1'!M130+'A2'!Z130+'A3'!Q130+'A3'!Y130+'A3'!Z130</f>
        <v>979.2459541934829</v>
      </c>
      <c r="AB130" s="123"/>
      <c r="AC130" s="318"/>
    </row>
    <row r="131" spans="2:29" s="323" customFormat="1" ht="16.5" customHeight="1">
      <c r="B131" s="119"/>
      <c r="C131" s="120" t="s">
        <v>20</v>
      </c>
      <c r="D131" s="139">
        <v>0</v>
      </c>
      <c r="E131" s="139">
        <v>0</v>
      </c>
      <c r="F131" s="139">
        <v>0</v>
      </c>
      <c r="G131" s="139">
        <v>0</v>
      </c>
      <c r="H131" s="139">
        <v>0</v>
      </c>
      <c r="I131" s="139">
        <v>0</v>
      </c>
      <c r="J131" s="139">
        <v>0</v>
      </c>
      <c r="K131" s="139">
        <v>0</v>
      </c>
      <c r="L131" s="139">
        <v>0</v>
      </c>
      <c r="M131" s="139">
        <v>0</v>
      </c>
      <c r="N131" s="139">
        <v>0</v>
      </c>
      <c r="O131" s="139">
        <v>0</v>
      </c>
      <c r="P131" s="139">
        <v>0</v>
      </c>
      <c r="Q131" s="331">
        <f t="shared" si="29"/>
        <v>0</v>
      </c>
      <c r="R131" s="139">
        <v>0</v>
      </c>
      <c r="S131" s="139">
        <v>0</v>
      </c>
      <c r="T131" s="139">
        <v>0</v>
      </c>
      <c r="U131" s="139">
        <v>0</v>
      </c>
      <c r="V131" s="139">
        <v>0</v>
      </c>
      <c r="W131" s="139">
        <v>0</v>
      </c>
      <c r="X131" s="139">
        <v>0</v>
      </c>
      <c r="Y131" s="331">
        <f t="shared" si="30"/>
        <v>0</v>
      </c>
      <c r="Z131" s="331"/>
      <c r="AA131" s="352">
        <f>+'A1'!M131+'A2'!Z131+'A3'!Q131+'A3'!Y131+'A3'!Z131</f>
        <v>0</v>
      </c>
      <c r="AB131" s="126"/>
      <c r="AC131" s="325"/>
    </row>
    <row r="132" spans="2:29" s="323" customFormat="1" ht="16.5" customHeight="1">
      <c r="B132" s="121"/>
      <c r="C132" s="122" t="s">
        <v>21</v>
      </c>
      <c r="D132" s="139">
        <v>0</v>
      </c>
      <c r="E132" s="139">
        <v>0</v>
      </c>
      <c r="F132" s="139">
        <v>0</v>
      </c>
      <c r="G132" s="139">
        <v>0</v>
      </c>
      <c r="H132" s="139">
        <v>0</v>
      </c>
      <c r="I132" s="139">
        <v>0</v>
      </c>
      <c r="J132" s="139">
        <v>0</v>
      </c>
      <c r="K132" s="139">
        <v>0</v>
      </c>
      <c r="L132" s="139">
        <v>0</v>
      </c>
      <c r="M132" s="139">
        <v>0</v>
      </c>
      <c r="N132" s="139">
        <v>0</v>
      </c>
      <c r="O132" s="139">
        <v>0</v>
      </c>
      <c r="P132" s="139">
        <v>0</v>
      </c>
      <c r="Q132" s="331">
        <f t="shared" si="29"/>
        <v>0</v>
      </c>
      <c r="R132" s="139">
        <v>0</v>
      </c>
      <c r="S132" s="139">
        <v>0</v>
      </c>
      <c r="T132" s="139">
        <v>0</v>
      </c>
      <c r="U132" s="139">
        <v>0</v>
      </c>
      <c r="V132" s="139">
        <v>0</v>
      </c>
      <c r="W132" s="139">
        <v>0</v>
      </c>
      <c r="X132" s="139">
        <v>0</v>
      </c>
      <c r="Y132" s="331">
        <f t="shared" si="30"/>
        <v>0</v>
      </c>
      <c r="Z132" s="353"/>
      <c r="AA132" s="352">
        <f>+'A1'!M132+'A2'!Z132+'A3'!Q132+'A3'!Y132+'A3'!Z132</f>
        <v>28</v>
      </c>
      <c r="AB132" s="127"/>
      <c r="AC132" s="325"/>
    </row>
    <row r="133" spans="2:29" s="76" customFormat="1" ht="30" customHeight="1">
      <c r="B133" s="286"/>
      <c r="C133" s="71" t="s">
        <v>103</v>
      </c>
      <c r="D133" s="143">
        <f>+D130+D111</f>
        <v>0</v>
      </c>
      <c r="E133" s="143">
        <f aca="true" t="shared" si="53" ref="E133:P133">+E130+E111</f>
        <v>0</v>
      </c>
      <c r="F133" s="143">
        <f t="shared" si="53"/>
        <v>0</v>
      </c>
      <c r="G133" s="143">
        <f t="shared" si="53"/>
        <v>0</v>
      </c>
      <c r="H133" s="143">
        <f t="shared" si="53"/>
        <v>0</v>
      </c>
      <c r="I133" s="143">
        <f t="shared" si="53"/>
        <v>0</v>
      </c>
      <c r="J133" s="143">
        <f t="shared" si="53"/>
        <v>278</v>
      </c>
      <c r="K133" s="143">
        <f t="shared" si="53"/>
        <v>130</v>
      </c>
      <c r="L133" s="143">
        <f t="shared" si="53"/>
        <v>0</v>
      </c>
      <c r="M133" s="143">
        <f t="shared" si="53"/>
        <v>6</v>
      </c>
      <c r="N133" s="143">
        <f t="shared" si="53"/>
        <v>16.125633203263572</v>
      </c>
      <c r="O133" s="143">
        <f t="shared" si="53"/>
        <v>0</v>
      </c>
      <c r="P133" s="143">
        <f t="shared" si="53"/>
        <v>106.69898545583541</v>
      </c>
      <c r="Q133" s="143">
        <f t="shared" si="29"/>
        <v>536.824618659099</v>
      </c>
      <c r="R133" s="143">
        <f>+R130+R111</f>
        <v>0</v>
      </c>
      <c r="S133" s="143">
        <f aca="true" t="shared" si="54" ref="S133:Z133">+S130+S111</f>
        <v>0</v>
      </c>
      <c r="T133" s="143">
        <f t="shared" si="54"/>
        <v>0</v>
      </c>
      <c r="U133" s="143">
        <f t="shared" si="54"/>
        <v>0</v>
      </c>
      <c r="V133" s="143">
        <f t="shared" si="54"/>
        <v>0</v>
      </c>
      <c r="W133" s="143">
        <f t="shared" si="54"/>
        <v>0</v>
      </c>
      <c r="X133" s="143">
        <f t="shared" si="54"/>
        <v>0</v>
      </c>
      <c r="Y133" s="143">
        <f t="shared" si="30"/>
        <v>0</v>
      </c>
      <c r="Z133" s="143">
        <f t="shared" si="54"/>
        <v>0</v>
      </c>
      <c r="AA133" s="144">
        <f>+'A1'!M133+'A2'!Z133+'A3'!Q133+'A3'!Y133+'A3'!Z133</f>
        <v>1956.3837646683219</v>
      </c>
      <c r="AB133" s="123"/>
      <c r="AC133" s="318"/>
    </row>
    <row r="134" spans="2:29" s="76" customFormat="1" ht="30" customHeight="1">
      <c r="B134" s="286"/>
      <c r="C134" s="71" t="s">
        <v>133</v>
      </c>
      <c r="D134" s="139">
        <v>0</v>
      </c>
      <c r="E134" s="139">
        <v>0</v>
      </c>
      <c r="F134" s="139">
        <v>0</v>
      </c>
      <c r="G134" s="139">
        <v>0</v>
      </c>
      <c r="H134" s="139">
        <v>0</v>
      </c>
      <c r="I134" s="139">
        <v>0</v>
      </c>
      <c r="J134" s="139">
        <v>0</v>
      </c>
      <c r="K134" s="139">
        <v>0</v>
      </c>
      <c r="L134" s="139">
        <v>0</v>
      </c>
      <c r="M134" s="139">
        <v>0</v>
      </c>
      <c r="N134" s="139">
        <v>0</v>
      </c>
      <c r="O134" s="139">
        <v>0</v>
      </c>
      <c r="P134" s="139">
        <v>0</v>
      </c>
      <c r="Q134" s="295"/>
      <c r="R134" s="139">
        <v>0</v>
      </c>
      <c r="S134" s="139">
        <v>0</v>
      </c>
      <c r="T134" s="139">
        <v>0</v>
      </c>
      <c r="U134" s="139">
        <v>0</v>
      </c>
      <c r="V134" s="139">
        <v>0</v>
      </c>
      <c r="W134" s="139">
        <v>0</v>
      </c>
      <c r="X134" s="139">
        <v>0</v>
      </c>
      <c r="Y134" s="295"/>
      <c r="Z134" s="295"/>
      <c r="AA134" s="144"/>
      <c r="AB134" s="123"/>
      <c r="AC134" s="318"/>
    </row>
    <row r="135" spans="2:30" s="76" customFormat="1" ht="30" customHeight="1">
      <c r="B135" s="286"/>
      <c r="C135" s="71" t="s">
        <v>104</v>
      </c>
      <c r="D135" s="143">
        <f aca="true" t="shared" si="55" ref="D135:Z135">+D25+D44+D68+D91+D133</f>
        <v>10.112500152668597</v>
      </c>
      <c r="E135" s="143">
        <f t="shared" si="55"/>
        <v>15.310710198891783</v>
      </c>
      <c r="F135" s="143">
        <f t="shared" si="55"/>
        <v>119.88242157772625</v>
      </c>
      <c r="G135" s="143">
        <f t="shared" si="55"/>
        <v>0</v>
      </c>
      <c r="H135" s="143">
        <f t="shared" si="55"/>
        <v>5.936778279083642</v>
      </c>
      <c r="I135" s="143">
        <f t="shared" si="55"/>
        <v>482.86473275531944</v>
      </c>
      <c r="J135" s="143">
        <f t="shared" si="55"/>
        <v>1211.4136401023723</v>
      </c>
      <c r="K135" s="143">
        <f t="shared" si="55"/>
        <v>188.59213849836814</v>
      </c>
      <c r="L135" s="143">
        <f t="shared" si="55"/>
        <v>27.214812314856168</v>
      </c>
      <c r="M135" s="143">
        <f t="shared" si="55"/>
        <v>1707.8293840951649</v>
      </c>
      <c r="N135" s="143">
        <f t="shared" si="55"/>
        <v>60.14020623967072</v>
      </c>
      <c r="O135" s="143">
        <f t="shared" si="55"/>
        <v>36.12463964548324</v>
      </c>
      <c r="P135" s="143">
        <f t="shared" si="55"/>
        <v>1593.4905487023868</v>
      </c>
      <c r="Q135" s="143">
        <f t="shared" si="29"/>
        <v>5458.912512561992</v>
      </c>
      <c r="R135" s="143">
        <f t="shared" si="55"/>
        <v>0</v>
      </c>
      <c r="S135" s="143">
        <f t="shared" si="55"/>
        <v>0</v>
      </c>
      <c r="T135" s="143">
        <f t="shared" si="55"/>
        <v>0</v>
      </c>
      <c r="U135" s="143">
        <f>+U25+U44+U68+U91+U133</f>
        <v>0</v>
      </c>
      <c r="V135" s="143">
        <f>+V25+V44+V68+V91+V133</f>
        <v>0</v>
      </c>
      <c r="W135" s="143">
        <f t="shared" si="55"/>
        <v>0</v>
      </c>
      <c r="X135" s="143">
        <f t="shared" si="55"/>
        <v>10.101386271412041</v>
      </c>
      <c r="Y135" s="143">
        <f t="shared" si="30"/>
        <v>10.101386271412041</v>
      </c>
      <c r="Z135" s="143">
        <f t="shared" si="55"/>
        <v>0</v>
      </c>
      <c r="AA135" s="144">
        <f>+'A1'!M134+'A2'!Z134+'A3'!Q135+'A3'!Y135+'A3'!Z135+AA134</f>
        <v>105770.15199599709</v>
      </c>
      <c r="AB135" s="123"/>
      <c r="AC135" s="318"/>
      <c r="AD135" s="323"/>
    </row>
    <row r="136" spans="2:29" s="323" customFormat="1" ht="16.5" customHeight="1">
      <c r="B136" s="119"/>
      <c r="C136" s="120" t="s">
        <v>20</v>
      </c>
      <c r="D136" s="331">
        <f aca="true" t="shared" si="56" ref="D136:Z137">+D26+D45+D69+D92+D112+D131</f>
        <v>0</v>
      </c>
      <c r="E136" s="331">
        <f t="shared" si="56"/>
        <v>0</v>
      </c>
      <c r="F136" s="331">
        <f t="shared" si="56"/>
        <v>0</v>
      </c>
      <c r="G136" s="331">
        <f t="shared" si="56"/>
        <v>0</v>
      </c>
      <c r="H136" s="331">
        <f t="shared" si="56"/>
        <v>0</v>
      </c>
      <c r="I136" s="331">
        <f t="shared" si="56"/>
        <v>15</v>
      </c>
      <c r="J136" s="331">
        <f t="shared" si="56"/>
        <v>0</v>
      </c>
      <c r="K136" s="331">
        <f t="shared" si="56"/>
        <v>0</v>
      </c>
      <c r="L136" s="331">
        <f t="shared" si="56"/>
        <v>0</v>
      </c>
      <c r="M136" s="331">
        <f t="shared" si="56"/>
        <v>10</v>
      </c>
      <c r="N136" s="331">
        <f t="shared" si="56"/>
        <v>0</v>
      </c>
      <c r="O136" s="331">
        <f t="shared" si="56"/>
        <v>0</v>
      </c>
      <c r="P136" s="331">
        <f t="shared" si="56"/>
        <v>0</v>
      </c>
      <c r="Q136" s="331">
        <f t="shared" si="29"/>
        <v>25</v>
      </c>
      <c r="R136" s="139">
        <v>0</v>
      </c>
      <c r="S136" s="139">
        <v>0</v>
      </c>
      <c r="T136" s="139">
        <v>0</v>
      </c>
      <c r="U136" s="139">
        <v>0</v>
      </c>
      <c r="V136" s="139">
        <v>0</v>
      </c>
      <c r="W136" s="139">
        <v>0</v>
      </c>
      <c r="X136" s="139">
        <v>0</v>
      </c>
      <c r="Y136" s="331">
        <f t="shared" si="30"/>
        <v>0</v>
      </c>
      <c r="Z136" s="331">
        <f t="shared" si="56"/>
        <v>0</v>
      </c>
      <c r="AA136" s="332">
        <f>+'A1'!M135+'A2'!Z135+'A3'!Q136+'A3'!Y136+'A3'!Z136</f>
        <v>856</v>
      </c>
      <c r="AB136" s="126"/>
      <c r="AC136" s="325"/>
    </row>
    <row r="137" spans="2:30" s="323" customFormat="1" ht="16.5" customHeight="1">
      <c r="B137" s="119"/>
      <c r="C137" s="120" t="s">
        <v>21</v>
      </c>
      <c r="D137" s="331">
        <f t="shared" si="56"/>
        <v>0</v>
      </c>
      <c r="E137" s="331">
        <f t="shared" si="56"/>
        <v>0</v>
      </c>
      <c r="F137" s="331">
        <f t="shared" si="56"/>
        <v>0</v>
      </c>
      <c r="G137" s="331">
        <f t="shared" si="56"/>
        <v>0</v>
      </c>
      <c r="H137" s="331">
        <f t="shared" si="56"/>
        <v>0</v>
      </c>
      <c r="I137" s="331">
        <f t="shared" si="56"/>
        <v>0</v>
      </c>
      <c r="J137" s="331">
        <f t="shared" si="56"/>
        <v>0</v>
      </c>
      <c r="K137" s="331">
        <f t="shared" si="56"/>
        <v>0</v>
      </c>
      <c r="L137" s="331">
        <f t="shared" si="56"/>
        <v>0</v>
      </c>
      <c r="M137" s="331">
        <f t="shared" si="56"/>
        <v>0</v>
      </c>
      <c r="N137" s="331">
        <f t="shared" si="56"/>
        <v>0</v>
      </c>
      <c r="O137" s="331">
        <f t="shared" si="56"/>
        <v>0</v>
      </c>
      <c r="P137" s="331">
        <f t="shared" si="56"/>
        <v>0</v>
      </c>
      <c r="Q137" s="331">
        <f t="shared" si="29"/>
        <v>0</v>
      </c>
      <c r="R137" s="139">
        <v>0</v>
      </c>
      <c r="S137" s="139">
        <v>0</v>
      </c>
      <c r="T137" s="139">
        <v>0</v>
      </c>
      <c r="U137" s="139">
        <v>0</v>
      </c>
      <c r="V137" s="139">
        <v>0</v>
      </c>
      <c r="W137" s="139">
        <v>0</v>
      </c>
      <c r="X137" s="139">
        <v>0</v>
      </c>
      <c r="Y137" s="331">
        <f t="shared" si="30"/>
        <v>0</v>
      </c>
      <c r="Z137" s="331">
        <f t="shared" si="56"/>
        <v>0</v>
      </c>
      <c r="AA137" s="332">
        <f>+'A1'!M136+'A2'!Z136+'A3'!Q137+'A3'!Y137+'A3'!Z137</f>
        <v>154.67351860511576</v>
      </c>
      <c r="AB137" s="126"/>
      <c r="AC137" s="325"/>
      <c r="AD137" s="292"/>
    </row>
    <row r="138" spans="2:30" s="356" customFormat="1" ht="16.5" customHeight="1">
      <c r="B138" s="119"/>
      <c r="C138" s="120" t="s">
        <v>134</v>
      </c>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139">
        <f>'[1]A3'!AA138+'[2]A3'!AA138+'[3]A3'!AA138+'[4]A3'!AA138+'[5]A3'!AA138+'[6]A3'!AA138+'[7]A3'!AA138+'[8]A3'!AA138+'[9]A3'!AA138+'[10]A3'!AA138+'[11]A3'!AA138</f>
        <v>11126.918338294905</v>
      </c>
      <c r="AB138" s="126"/>
      <c r="AC138" s="355"/>
      <c r="AD138" s="52"/>
    </row>
    <row r="139" spans="2:30" s="358" customFormat="1" ht="9.75" customHeight="1">
      <c r="B139" s="333"/>
      <c r="C139" s="294"/>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334"/>
      <c r="AB139" s="130"/>
      <c r="AC139" s="357"/>
      <c r="AD139" s="52"/>
    </row>
    <row r="140" spans="2:28" ht="68.25" customHeight="1">
      <c r="B140" s="336"/>
      <c r="C140" s="359" t="s">
        <v>4</v>
      </c>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80"/>
    </row>
    <row r="141" spans="2:28" ht="105.75" customHeight="1">
      <c r="B141" s="360"/>
      <c r="C141" s="361" t="s">
        <v>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81"/>
    </row>
  </sheetData>
  <sheetProtection/>
  <mergeCells count="11">
    <mergeCell ref="D7:Q7"/>
    <mergeCell ref="R7:Y7"/>
    <mergeCell ref="C141:AA141"/>
    <mergeCell ref="C140:AA140"/>
    <mergeCell ref="C2:AA2"/>
    <mergeCell ref="C3:AA3"/>
    <mergeCell ref="C4:AA4"/>
    <mergeCell ref="C5:AA5"/>
    <mergeCell ref="Z7:Z8"/>
    <mergeCell ref="AA7:AA8"/>
    <mergeCell ref="D6:AB6"/>
  </mergeCells>
  <conditionalFormatting sqref="AB132 AB29:AB43 AB113 AB93 AB70 AB53:AB67 AB27 AB46 AB76:AB90 AB96:AB110 AB115:AB129 AB10:AB24">
    <cfRule type="expression" priority="1" dxfId="1" stopIfTrue="1">
      <formula>AB10=1</formula>
    </cfRule>
  </conditionalFormatting>
  <conditionalFormatting sqref="D9:AA139">
    <cfRule type="expression" priority="2" dxfId="1" stopIfTrue="1">
      <formula>AND(D9&lt;&gt;"",OR(D9&lt;0,NOT(ISNUMBER(D9))))</formula>
    </cfRule>
  </conditionalFormatting>
  <conditionalFormatting sqref="D6:F6">
    <cfRule type="expression" priority="3" dxfId="3" stopIfTrue="1">
      <formula>COUNTA(D10:AA138)&lt;&gt;COUNTIF(D10:AA138,"&gt;=0")</formula>
    </cfRule>
  </conditionalFormatting>
  <conditionalFormatting sqref="G6">
    <cfRule type="expression" priority="4" dxfId="3" stopIfTrue="1">
      <formula>COUNTA(G10:AC138)&lt;&gt;COUNTIF(G10:AC138,"&gt;=0")</formula>
    </cfRule>
  </conditionalFormatting>
  <conditionalFormatting sqref="H6">
    <cfRule type="expression" priority="5" dxfId="3" stopIfTrue="1">
      <formula>COUNTA(H10:AC138)&lt;&gt;COUNTIF(H10:AC138,"&gt;=0")</formula>
    </cfRule>
  </conditionalFormatting>
  <conditionalFormatting sqref="I6">
    <cfRule type="expression" priority="6" dxfId="3" stopIfTrue="1">
      <formula>COUNTA(I10:AC138)&lt;&gt;COUNTIF(I10:AC138,"&gt;=0")</formula>
    </cfRule>
  </conditionalFormatting>
  <conditionalFormatting sqref="J6">
    <cfRule type="expression" priority="7" dxfId="3" stopIfTrue="1">
      <formula>COUNTA(J10:AC138)&lt;&gt;COUNTIF(J10:AC138,"&gt;=0")</formula>
    </cfRule>
  </conditionalFormatting>
  <conditionalFormatting sqref="K6">
    <cfRule type="expression" priority="8" dxfId="3" stopIfTrue="1">
      <formula>COUNTA(K10:AC138)&lt;&gt;COUNTIF(K10:AC138,"&gt;=0")</formula>
    </cfRule>
  </conditionalFormatting>
  <conditionalFormatting sqref="L6">
    <cfRule type="expression" priority="9" dxfId="3" stopIfTrue="1">
      <formula>COUNTA(L10:AC138)&lt;&gt;COUNTIF(L10:AC138,"&gt;=0")</formula>
    </cfRule>
  </conditionalFormatting>
  <conditionalFormatting sqref="M6">
    <cfRule type="expression" priority="10" dxfId="3" stopIfTrue="1">
      <formula>COUNTA(M10:AC138)&lt;&gt;COUNTIF(M10:AC138,"&gt;=0")</formula>
    </cfRule>
  </conditionalFormatting>
  <conditionalFormatting sqref="N6">
    <cfRule type="expression" priority="11" dxfId="3" stopIfTrue="1">
      <formula>COUNTA(N10:AC138)&lt;&gt;COUNTIF(N10:AC138,"&gt;=0")</formula>
    </cfRule>
  </conditionalFormatting>
  <conditionalFormatting sqref="O6">
    <cfRule type="expression" priority="12" dxfId="3" stopIfTrue="1">
      <formula>COUNTA(O10:AC138)&lt;&gt;COUNTIF(O10:AC138,"&gt;=0")</formula>
    </cfRule>
  </conditionalFormatting>
  <conditionalFormatting sqref="P6">
    <cfRule type="expression" priority="13" dxfId="3" stopIfTrue="1">
      <formula>COUNTA(P10:AC138)&lt;&gt;COUNTIF(P10:AC138,"&gt;=0")</formula>
    </cfRule>
  </conditionalFormatting>
  <conditionalFormatting sqref="Q6">
    <cfRule type="expression" priority="14" dxfId="3" stopIfTrue="1">
      <formula>COUNTA(Q10:AC138)&lt;&gt;COUNTIF(Q10:AC138,"&gt;=0")</formula>
    </cfRule>
  </conditionalFormatting>
  <conditionalFormatting sqref="R6">
    <cfRule type="expression" priority="15" dxfId="3" stopIfTrue="1">
      <formula>COUNTA(R10:AC138)&lt;&gt;COUNTIF(R10:AC138,"&gt;=0")</formula>
    </cfRule>
  </conditionalFormatting>
  <conditionalFormatting sqref="S6">
    <cfRule type="expression" priority="16" dxfId="3" stopIfTrue="1">
      <formula>COUNTA(S10:AC138)&lt;&gt;COUNTIF(S10:AC138,"&gt;=0")</formula>
    </cfRule>
  </conditionalFormatting>
  <conditionalFormatting sqref="T6">
    <cfRule type="expression" priority="17" dxfId="3" stopIfTrue="1">
      <formula>COUNTA(T10:AC138)&lt;&gt;COUNTIF(T10:AC138,"&gt;=0")</formula>
    </cfRule>
  </conditionalFormatting>
  <conditionalFormatting sqref="U6">
    <cfRule type="expression" priority="18" dxfId="3" stopIfTrue="1">
      <formula>COUNTA(U10:AC138)&lt;&gt;COUNTIF(U10:AC138,"&gt;=0")</formula>
    </cfRule>
  </conditionalFormatting>
  <conditionalFormatting sqref="V6">
    <cfRule type="expression" priority="19" dxfId="3" stopIfTrue="1">
      <formula>COUNTA(V10:AC138)&lt;&gt;COUNTIF(V10:AC138,"&gt;=0")</formula>
    </cfRule>
  </conditionalFormatting>
  <conditionalFormatting sqref="W6">
    <cfRule type="expression" priority="20" dxfId="3" stopIfTrue="1">
      <formula>COUNTA(W10:AC138)&lt;&gt;COUNTIF(W10:AC138,"&gt;=0")</formula>
    </cfRule>
  </conditionalFormatting>
  <conditionalFormatting sqref="X6">
    <cfRule type="expression" priority="21" dxfId="3" stopIfTrue="1">
      <formula>COUNTA(X10:AC138)&lt;&gt;COUNTIF(X10:AC138,"&gt;=0")</formula>
    </cfRule>
  </conditionalFormatting>
  <conditionalFormatting sqref="Y6">
    <cfRule type="expression" priority="22" dxfId="3" stopIfTrue="1">
      <formula>COUNTA(Y10:AC138)&lt;&gt;COUNTIF(Y10:AC138,"&gt;=0")</formula>
    </cfRule>
  </conditionalFormatting>
  <conditionalFormatting sqref="Z6">
    <cfRule type="expression" priority="23" dxfId="3" stopIfTrue="1">
      <formula>COUNTA(Z10:AC138)&lt;&gt;COUNTIF(Z10:AC138,"&gt;=0")</formula>
    </cfRule>
  </conditionalFormatting>
  <conditionalFormatting sqref="AA6">
    <cfRule type="expression" priority="24" dxfId="3" stopIfTrue="1">
      <formula>COUNTA(AA10:AC138)&lt;&gt;COUNTIF(AA10:AC138,"&gt;=0")</formula>
    </cfRule>
  </conditionalFormatting>
  <conditionalFormatting sqref="AB6">
    <cfRule type="expression" priority="3" dxfId="3" stopIfTrue="1">
      <formula>COUNTA(AB10:AC138)&lt;&gt;COUNTIF(AB10:AC138,"&gt;=0")</formula>
    </cfRule>
  </conditionalFormatting>
  <printOptions/>
  <pageMargins left="0.7480314960629921" right="0.45" top="0.984251968503937" bottom="0.984251968503937" header="0.5118110236220472" footer="0.5118110236220472"/>
  <pageSetup horizontalDpi="600" verticalDpi="600" orientation="portrait" paperSize="8" scale="60" r:id="rId1"/>
  <headerFooter alignWithMargins="0">
    <oddFooter>&amp;R2013 Triennial Central Bank Survey</oddFooter>
  </headerFooter>
  <rowBreaks count="1" manualBreakCount="1">
    <brk id="74" min="1" max="26" man="1"/>
  </rowBreaks>
</worksheet>
</file>

<file path=xl/worksheets/sheet6.xml><?xml version="1.0" encoding="utf-8"?>
<worksheet xmlns="http://schemas.openxmlformats.org/spreadsheetml/2006/main" xmlns:r="http://schemas.openxmlformats.org/officeDocument/2006/relationships">
  <sheetPr codeName="Sheet13">
    <outlinePr summaryBelow="0" summaryRight="0"/>
  </sheetPr>
  <dimension ref="B1:BA139"/>
  <sheetViews>
    <sheetView showGridLines="0" zoomScaleSheetLayoutView="70" zoomScalePageLayoutView="0" workbookViewId="0" topLeftCell="A1">
      <pane xSplit="3" ySplit="8" topLeftCell="D126" activePane="bottomRight" state="frozen"/>
      <selection pane="topLeft" activeCell="A1" sqref="A1"/>
      <selection pane="topRight" activeCell="D1" sqref="D1"/>
      <selection pane="bottomLeft" activeCell="A9" sqref="A9"/>
      <selection pane="bottomRight" activeCell="D114" sqref="D114"/>
    </sheetView>
  </sheetViews>
  <sheetFormatPr defaultColWidth="9.00390625" defaultRowHeight="12"/>
  <cols>
    <col min="1" max="2" width="1.75390625" style="52" customWidth="1"/>
    <col min="3" max="3" width="50.75390625" style="52" customWidth="1"/>
    <col min="4" max="28" width="7.75390625" style="52" customWidth="1"/>
    <col min="29" max="29" width="7.75390625" style="79" customWidth="1"/>
    <col min="30" max="40" width="7.75390625" style="55" customWidth="1"/>
    <col min="41" max="41" width="8.875" style="55" customWidth="1"/>
    <col min="42" max="43" width="1.75390625" style="52" customWidth="1"/>
    <col min="44" max="16384" width="9.125" style="52" customWidth="1"/>
  </cols>
  <sheetData>
    <row r="1" spans="2:43" s="49" customFormat="1" ht="19.5" customHeight="1">
      <c r="B1" s="241" t="s">
        <v>100</v>
      </c>
      <c r="C1" s="242"/>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D1" s="245"/>
      <c r="AE1" s="245"/>
      <c r="AF1" s="245"/>
      <c r="AG1" s="245"/>
      <c r="AH1" s="245"/>
      <c r="AI1" s="245"/>
      <c r="AJ1" s="245"/>
      <c r="AK1" s="245"/>
      <c r="AL1" s="245"/>
      <c r="AM1" s="245"/>
      <c r="AN1" s="245"/>
      <c r="AO1" s="244"/>
      <c r="AP1" s="48"/>
      <c r="AQ1" s="243"/>
    </row>
    <row r="2" spans="2:43" s="49" customFormat="1" ht="19.5" customHeight="1">
      <c r="B2" s="54"/>
      <c r="C2" s="199" t="s">
        <v>146</v>
      </c>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48"/>
      <c r="AQ2" s="276"/>
    </row>
    <row r="3" spans="3:43" s="49" customFormat="1" ht="19.5" customHeight="1">
      <c r="C3" s="199" t="s">
        <v>141</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48"/>
      <c r="AQ3" s="276"/>
    </row>
    <row r="4" spans="3:43" s="49" customFormat="1" ht="19.5" customHeight="1">
      <c r="C4" s="199" t="s">
        <v>140</v>
      </c>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48"/>
      <c r="AQ4" s="305"/>
    </row>
    <row r="5" spans="3:53" s="49" customFormat="1" ht="19.5" customHeight="1">
      <c r="C5" s="199" t="s">
        <v>63</v>
      </c>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Q5" s="305"/>
      <c r="AR5" s="305"/>
      <c r="AS5" s="305"/>
      <c r="AT5" s="305"/>
      <c r="AU5" s="305"/>
      <c r="AV5" s="305"/>
      <c r="AW5" s="305"/>
      <c r="AX5" s="305"/>
      <c r="AY5" s="305"/>
      <c r="AZ5" s="305"/>
      <c r="BA5" s="305"/>
    </row>
    <row r="6" spans="4:43" s="49" customFormat="1" ht="39.75" customHeight="1">
      <c r="D6" s="283" t="s">
        <v>283</v>
      </c>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43"/>
    </row>
    <row r="7" spans="2:43" s="115" customFormat="1" ht="27.75" customHeight="1">
      <c r="B7" s="306"/>
      <c r="C7" s="307" t="s">
        <v>84</v>
      </c>
      <c r="D7" s="308" t="s">
        <v>147</v>
      </c>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50"/>
      <c r="AQ7" s="310"/>
    </row>
    <row r="8" spans="2:43" s="115" customFormat="1" ht="27.75" customHeight="1">
      <c r="B8" s="311"/>
      <c r="C8" s="312"/>
      <c r="D8" s="59" t="s">
        <v>251</v>
      </c>
      <c r="E8" s="59" t="s">
        <v>91</v>
      </c>
      <c r="F8" s="59" t="s">
        <v>53</v>
      </c>
      <c r="G8" s="59" t="s">
        <v>252</v>
      </c>
      <c r="H8" s="59" t="s">
        <v>110</v>
      </c>
      <c r="I8" s="59" t="s">
        <v>90</v>
      </c>
      <c r="J8" s="59" t="s">
        <v>89</v>
      </c>
      <c r="K8" s="59" t="s">
        <v>250</v>
      </c>
      <c r="L8" s="59" t="s">
        <v>122</v>
      </c>
      <c r="M8" s="59" t="s">
        <v>253</v>
      </c>
      <c r="N8" s="59" t="s">
        <v>111</v>
      </c>
      <c r="O8" s="59" t="s">
        <v>108</v>
      </c>
      <c r="P8" s="59" t="s">
        <v>88</v>
      </c>
      <c r="Q8" s="59" t="s">
        <v>112</v>
      </c>
      <c r="R8" s="59" t="s">
        <v>113</v>
      </c>
      <c r="S8" s="59" t="s">
        <v>123</v>
      </c>
      <c r="T8" s="59" t="s">
        <v>254</v>
      </c>
      <c r="U8" s="59" t="s">
        <v>124</v>
      </c>
      <c r="V8" s="59" t="s">
        <v>114</v>
      </c>
      <c r="W8" s="59" t="s">
        <v>255</v>
      </c>
      <c r="X8" s="59" t="s">
        <v>256</v>
      </c>
      <c r="Y8" s="59" t="s">
        <v>115</v>
      </c>
      <c r="Z8" s="59" t="s">
        <v>257</v>
      </c>
      <c r="AA8" s="59" t="s">
        <v>126</v>
      </c>
      <c r="AB8" s="59" t="s">
        <v>125</v>
      </c>
      <c r="AC8" s="59" t="s">
        <v>258</v>
      </c>
      <c r="AD8" s="59" t="s">
        <v>116</v>
      </c>
      <c r="AE8" s="61" t="s">
        <v>117</v>
      </c>
      <c r="AF8" s="59" t="s">
        <v>54</v>
      </c>
      <c r="AG8" s="59" t="s">
        <v>118</v>
      </c>
      <c r="AH8" s="59" t="s">
        <v>259</v>
      </c>
      <c r="AI8" s="59" t="s">
        <v>109</v>
      </c>
      <c r="AJ8" s="59" t="s">
        <v>127</v>
      </c>
      <c r="AK8" s="59" t="s">
        <v>119</v>
      </c>
      <c r="AL8" s="59" t="s">
        <v>60</v>
      </c>
      <c r="AM8" s="59" t="s">
        <v>120</v>
      </c>
      <c r="AN8" s="59" t="s">
        <v>121</v>
      </c>
      <c r="AO8" s="313" t="s">
        <v>55</v>
      </c>
      <c r="AP8" s="50"/>
      <c r="AQ8" s="314"/>
    </row>
    <row r="9" spans="2:43" s="76" customFormat="1" ht="30" customHeight="1">
      <c r="B9" s="315"/>
      <c r="C9" s="316" t="s">
        <v>142</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317"/>
      <c r="AP9" s="123"/>
      <c r="AQ9" s="318"/>
    </row>
    <row r="10" spans="2:42" s="115" customFormat="1" ht="16.5" customHeight="1">
      <c r="B10" s="287"/>
      <c r="C10" s="63" t="s">
        <v>94</v>
      </c>
      <c r="D10" s="139">
        <f>D11+D12</f>
        <v>0</v>
      </c>
      <c r="E10" s="139">
        <f aca="true" t="shared" si="0" ref="E10:AO10">E11+E12</f>
        <v>0</v>
      </c>
      <c r="F10" s="139">
        <f t="shared" si="0"/>
        <v>0</v>
      </c>
      <c r="G10" s="139">
        <f t="shared" si="0"/>
        <v>0</v>
      </c>
      <c r="H10" s="139">
        <f t="shared" si="0"/>
        <v>0</v>
      </c>
      <c r="I10" s="139">
        <f t="shared" si="0"/>
        <v>0</v>
      </c>
      <c r="J10" s="139">
        <f t="shared" si="0"/>
        <v>0</v>
      </c>
      <c r="K10" s="139">
        <f t="shared" si="0"/>
        <v>0</v>
      </c>
      <c r="L10" s="139">
        <f t="shared" si="0"/>
        <v>0</v>
      </c>
      <c r="M10" s="139">
        <f t="shared" si="0"/>
        <v>0</v>
      </c>
      <c r="N10" s="139">
        <f t="shared" si="0"/>
        <v>0</v>
      </c>
      <c r="O10" s="139">
        <f t="shared" si="0"/>
        <v>3.1240289726819896</v>
      </c>
      <c r="P10" s="139">
        <f t="shared" si="0"/>
        <v>2.4148691668370046</v>
      </c>
      <c r="Q10" s="139">
        <f t="shared" si="0"/>
        <v>0.4188545509760001</v>
      </c>
      <c r="R10" s="139">
        <f t="shared" si="0"/>
        <v>56.87973462869067</v>
      </c>
      <c r="S10" s="139">
        <f t="shared" si="0"/>
        <v>0</v>
      </c>
      <c r="T10" s="139">
        <f t="shared" si="0"/>
        <v>0</v>
      </c>
      <c r="U10" s="139">
        <f t="shared" si="0"/>
        <v>0</v>
      </c>
      <c r="V10" s="139">
        <f t="shared" si="0"/>
        <v>0</v>
      </c>
      <c r="W10" s="139">
        <f t="shared" si="0"/>
        <v>0</v>
      </c>
      <c r="X10" s="139">
        <f t="shared" si="0"/>
        <v>0</v>
      </c>
      <c r="Y10" s="139">
        <f t="shared" si="0"/>
        <v>0</v>
      </c>
      <c r="Z10" s="139">
        <f t="shared" si="0"/>
        <v>0</v>
      </c>
      <c r="AA10" s="139">
        <f t="shared" si="0"/>
        <v>1.0275390400273652</v>
      </c>
      <c r="AB10" s="139">
        <f t="shared" si="0"/>
        <v>0</v>
      </c>
      <c r="AC10" s="139">
        <f t="shared" si="0"/>
        <v>0</v>
      </c>
      <c r="AD10" s="139">
        <f t="shared" si="0"/>
        <v>0</v>
      </c>
      <c r="AE10" s="139">
        <f t="shared" si="0"/>
        <v>72.03292661798977</v>
      </c>
      <c r="AF10" s="139">
        <f t="shared" si="0"/>
        <v>161.43600119885673</v>
      </c>
      <c r="AG10" s="139">
        <f t="shared" si="0"/>
        <v>10.774669303581321</v>
      </c>
      <c r="AH10" s="139">
        <f t="shared" si="0"/>
        <v>0</v>
      </c>
      <c r="AI10" s="139">
        <f t="shared" si="0"/>
        <v>18.684386</v>
      </c>
      <c r="AJ10" s="139">
        <f t="shared" si="0"/>
        <v>0.384989</v>
      </c>
      <c r="AK10" s="139">
        <f t="shared" si="0"/>
        <v>0</v>
      </c>
      <c r="AL10" s="139">
        <f t="shared" si="0"/>
        <v>8.385205938227234</v>
      </c>
      <c r="AM10" s="139">
        <f t="shared" si="0"/>
        <v>0</v>
      </c>
      <c r="AN10" s="139">
        <f t="shared" si="0"/>
        <v>0.567376744107</v>
      </c>
      <c r="AO10" s="139">
        <f t="shared" si="0"/>
        <v>181.2</v>
      </c>
      <c r="AP10" s="139"/>
    </row>
    <row r="11" spans="2:42" s="115" customFormat="1" ht="16.5" customHeight="1">
      <c r="B11" s="288"/>
      <c r="C11" s="68" t="s">
        <v>144</v>
      </c>
      <c r="D11" s="139">
        <v>0</v>
      </c>
      <c r="E11" s="139">
        <v>0</v>
      </c>
      <c r="F11" s="139">
        <v>0</v>
      </c>
      <c r="G11" s="139">
        <v>0</v>
      </c>
      <c r="H11" s="139">
        <v>0</v>
      </c>
      <c r="I11" s="139">
        <v>0</v>
      </c>
      <c r="J11" s="139">
        <v>0</v>
      </c>
      <c r="K11" s="139">
        <v>0</v>
      </c>
      <c r="L11" s="139">
        <v>0</v>
      </c>
      <c r="M11" s="139">
        <v>0</v>
      </c>
      <c r="N11" s="139">
        <v>0</v>
      </c>
      <c r="O11" s="139">
        <v>0</v>
      </c>
      <c r="P11" s="139">
        <v>0</v>
      </c>
      <c r="Q11" s="139">
        <v>0.08324200000000001</v>
      </c>
      <c r="R11" s="139">
        <v>0.0681568</v>
      </c>
      <c r="S11" s="139">
        <v>0</v>
      </c>
      <c r="T11" s="139">
        <v>0</v>
      </c>
      <c r="U11" s="139">
        <v>0</v>
      </c>
      <c r="V11" s="139">
        <v>0</v>
      </c>
      <c r="W11" s="139">
        <v>0</v>
      </c>
      <c r="X11" s="139">
        <v>0</v>
      </c>
      <c r="Y11" s="139">
        <v>0</v>
      </c>
      <c r="Z11" s="139">
        <v>0</v>
      </c>
      <c r="AA11" s="139">
        <v>0</v>
      </c>
      <c r="AB11" s="139">
        <v>0</v>
      </c>
      <c r="AC11" s="139">
        <v>0</v>
      </c>
      <c r="AD11" s="139">
        <v>0</v>
      </c>
      <c r="AE11" s="139">
        <v>20.8408267688238</v>
      </c>
      <c r="AF11" s="139">
        <v>0</v>
      </c>
      <c r="AG11" s="139">
        <v>0.2218416</v>
      </c>
      <c r="AH11" s="139">
        <v>0</v>
      </c>
      <c r="AI11" s="139">
        <v>0.3368772</v>
      </c>
      <c r="AJ11" s="139">
        <v>0.0769978</v>
      </c>
      <c r="AK11" s="139">
        <v>0</v>
      </c>
      <c r="AL11" s="139">
        <v>0</v>
      </c>
      <c r="AM11" s="139">
        <v>0</v>
      </c>
      <c r="AN11" s="139">
        <v>0</v>
      </c>
      <c r="AO11" s="139">
        <v>5.2</v>
      </c>
      <c r="AP11" s="139"/>
    </row>
    <row r="12" spans="2:42" s="115" customFormat="1" ht="16.5" customHeight="1">
      <c r="B12" s="288"/>
      <c r="C12" s="68" t="s">
        <v>145</v>
      </c>
      <c r="D12" s="139">
        <v>0</v>
      </c>
      <c r="E12" s="139">
        <v>0</v>
      </c>
      <c r="F12" s="139">
        <v>0</v>
      </c>
      <c r="G12" s="139">
        <v>0</v>
      </c>
      <c r="H12" s="139">
        <v>0</v>
      </c>
      <c r="I12" s="139">
        <v>0</v>
      </c>
      <c r="J12" s="139">
        <v>0</v>
      </c>
      <c r="K12" s="139">
        <v>0</v>
      </c>
      <c r="L12" s="139">
        <v>0</v>
      </c>
      <c r="M12" s="139">
        <v>0</v>
      </c>
      <c r="N12" s="139">
        <v>0</v>
      </c>
      <c r="O12" s="139">
        <v>3.1240289726819896</v>
      </c>
      <c r="P12" s="139">
        <v>2.4148691668370046</v>
      </c>
      <c r="Q12" s="139">
        <v>0.33561255097600007</v>
      </c>
      <c r="R12" s="139">
        <v>56.81157782869067</v>
      </c>
      <c r="S12" s="139">
        <v>0</v>
      </c>
      <c r="T12" s="139">
        <v>0</v>
      </c>
      <c r="U12" s="139">
        <v>0</v>
      </c>
      <c r="V12" s="139">
        <v>0</v>
      </c>
      <c r="W12" s="139">
        <v>0</v>
      </c>
      <c r="X12" s="139">
        <v>0</v>
      </c>
      <c r="Y12" s="139">
        <v>0</v>
      </c>
      <c r="Z12" s="139">
        <v>0</v>
      </c>
      <c r="AA12" s="139">
        <v>1.0275390400273652</v>
      </c>
      <c r="AB12" s="139">
        <v>0</v>
      </c>
      <c r="AC12" s="139">
        <v>0</v>
      </c>
      <c r="AD12" s="139">
        <v>0</v>
      </c>
      <c r="AE12" s="139">
        <v>51.19209984916598</v>
      </c>
      <c r="AF12" s="139">
        <v>161.43600119885673</v>
      </c>
      <c r="AG12" s="139">
        <v>10.552827703581322</v>
      </c>
      <c r="AH12" s="139">
        <v>0</v>
      </c>
      <c r="AI12" s="139">
        <v>18.3475088</v>
      </c>
      <c r="AJ12" s="139">
        <v>0.3079912</v>
      </c>
      <c r="AK12" s="139">
        <v>0</v>
      </c>
      <c r="AL12" s="139">
        <v>8.385205938227234</v>
      </c>
      <c r="AM12" s="139">
        <v>0</v>
      </c>
      <c r="AN12" s="139">
        <v>0.567376744107</v>
      </c>
      <c r="AO12" s="139">
        <v>176</v>
      </c>
      <c r="AP12" s="139"/>
    </row>
    <row r="13" spans="2:42" s="115" customFormat="1" ht="30" customHeight="1">
      <c r="B13" s="287"/>
      <c r="C13" s="63" t="s">
        <v>95</v>
      </c>
      <c r="D13" s="139">
        <f aca="true" t="shared" si="1" ref="D13:AO13">D14+D15</f>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0.007736549998049034</v>
      </c>
      <c r="P13" s="139">
        <f t="shared" si="1"/>
        <v>0</v>
      </c>
      <c r="Q13" s="139">
        <f t="shared" si="1"/>
        <v>0</v>
      </c>
      <c r="R13" s="139">
        <f t="shared" si="1"/>
        <v>0.026267065322049355</v>
      </c>
      <c r="S13" s="139">
        <f t="shared" si="1"/>
        <v>0</v>
      </c>
      <c r="T13" s="139">
        <f t="shared" si="1"/>
        <v>0</v>
      </c>
      <c r="U13" s="139">
        <f t="shared" si="1"/>
        <v>0</v>
      </c>
      <c r="V13" s="139">
        <f t="shared" si="1"/>
        <v>0</v>
      </c>
      <c r="W13" s="139">
        <f t="shared" si="1"/>
        <v>0</v>
      </c>
      <c r="X13" s="139">
        <f t="shared" si="1"/>
        <v>0</v>
      </c>
      <c r="Y13" s="139">
        <f t="shared" si="1"/>
        <v>0</v>
      </c>
      <c r="Z13" s="139">
        <f t="shared" si="1"/>
        <v>0</v>
      </c>
      <c r="AA13" s="139">
        <f t="shared" si="1"/>
        <v>0.056139634087899765</v>
      </c>
      <c r="AB13" s="139">
        <f t="shared" si="1"/>
        <v>0</v>
      </c>
      <c r="AC13" s="139">
        <f t="shared" si="1"/>
        <v>0</v>
      </c>
      <c r="AD13" s="139">
        <f t="shared" si="1"/>
        <v>0</v>
      </c>
      <c r="AE13" s="139">
        <f t="shared" si="1"/>
        <v>0.647941653305444</v>
      </c>
      <c r="AF13" s="139">
        <f t="shared" si="1"/>
        <v>0.10671540548688574</v>
      </c>
      <c r="AG13" s="139">
        <f t="shared" si="1"/>
        <v>0.015</v>
      </c>
      <c r="AH13" s="139">
        <f t="shared" si="1"/>
        <v>0</v>
      </c>
      <c r="AI13" s="139">
        <f t="shared" si="1"/>
        <v>2</v>
      </c>
      <c r="AJ13" s="139">
        <f t="shared" si="1"/>
        <v>0</v>
      </c>
      <c r="AK13" s="139">
        <f t="shared" si="1"/>
        <v>0</v>
      </c>
      <c r="AL13" s="139">
        <f t="shared" si="1"/>
        <v>0</v>
      </c>
      <c r="AM13" s="139">
        <f t="shared" si="1"/>
        <v>0</v>
      </c>
      <c r="AN13" s="139">
        <f t="shared" si="1"/>
        <v>0</v>
      </c>
      <c r="AO13" s="139">
        <f t="shared" si="1"/>
        <v>107.475766204905</v>
      </c>
      <c r="AP13" s="128"/>
    </row>
    <row r="14" spans="2:42" s="115" customFormat="1" ht="16.5" customHeight="1">
      <c r="B14" s="287"/>
      <c r="C14" s="68" t="s">
        <v>144</v>
      </c>
      <c r="D14" s="139">
        <v>0</v>
      </c>
      <c r="E14" s="139">
        <v>0</v>
      </c>
      <c r="F14" s="139">
        <v>0</v>
      </c>
      <c r="G14" s="139">
        <v>0</v>
      </c>
      <c r="H14" s="139">
        <v>0</v>
      </c>
      <c r="I14" s="139">
        <v>0</v>
      </c>
      <c r="J14" s="139">
        <v>0</v>
      </c>
      <c r="K14" s="139">
        <v>0</v>
      </c>
      <c r="L14" s="139">
        <v>0</v>
      </c>
      <c r="M14" s="139">
        <v>0</v>
      </c>
      <c r="N14" s="139">
        <v>0</v>
      </c>
      <c r="O14" s="139">
        <v>0.007736549998049034</v>
      </c>
      <c r="P14" s="139">
        <v>0</v>
      </c>
      <c r="Q14" s="139">
        <v>0</v>
      </c>
      <c r="R14" s="139">
        <v>0.026267065322049355</v>
      </c>
      <c r="S14" s="139">
        <v>0</v>
      </c>
      <c r="T14" s="139">
        <v>0</v>
      </c>
      <c r="U14" s="139">
        <v>0</v>
      </c>
      <c r="V14" s="139">
        <v>0</v>
      </c>
      <c r="W14" s="139">
        <v>0</v>
      </c>
      <c r="X14" s="139">
        <v>0</v>
      </c>
      <c r="Y14" s="139">
        <v>0</v>
      </c>
      <c r="Z14" s="139">
        <v>0</v>
      </c>
      <c r="AA14" s="139">
        <v>0.056139634087899765</v>
      </c>
      <c r="AB14" s="139">
        <v>0</v>
      </c>
      <c r="AC14" s="139">
        <v>0</v>
      </c>
      <c r="AD14" s="139">
        <v>0</v>
      </c>
      <c r="AE14" s="139">
        <v>0.647941653305444</v>
      </c>
      <c r="AF14" s="139">
        <v>0.10671540548688574</v>
      </c>
      <c r="AG14" s="139">
        <v>0.015</v>
      </c>
      <c r="AH14" s="139">
        <v>0</v>
      </c>
      <c r="AI14" s="139">
        <v>0</v>
      </c>
      <c r="AJ14" s="139">
        <v>0</v>
      </c>
      <c r="AK14" s="139">
        <v>0</v>
      </c>
      <c r="AL14" s="139">
        <v>0</v>
      </c>
      <c r="AM14" s="139">
        <v>0</v>
      </c>
      <c r="AN14" s="139">
        <v>0</v>
      </c>
      <c r="AO14" s="139">
        <f>106.975766204905-0.5</f>
        <v>106.475766204905</v>
      </c>
      <c r="AP14" s="139"/>
    </row>
    <row r="15" spans="2:42" s="115" customFormat="1" ht="16.5" customHeight="1">
      <c r="B15" s="287"/>
      <c r="C15" s="68" t="s">
        <v>145</v>
      </c>
      <c r="D15" s="139">
        <v>0</v>
      </c>
      <c r="E15" s="139">
        <v>0</v>
      </c>
      <c r="F15" s="139">
        <v>0</v>
      </c>
      <c r="G15" s="139">
        <v>0</v>
      </c>
      <c r="H15" s="139">
        <v>0</v>
      </c>
      <c r="I15" s="139">
        <v>0</v>
      </c>
      <c r="J15" s="139">
        <v>0</v>
      </c>
      <c r="K15" s="139">
        <v>0</v>
      </c>
      <c r="L15" s="139">
        <v>0</v>
      </c>
      <c r="M15" s="139">
        <v>0</v>
      </c>
      <c r="N15" s="139">
        <v>0</v>
      </c>
      <c r="O15" s="139">
        <v>0</v>
      </c>
      <c r="P15" s="139">
        <v>0</v>
      </c>
      <c r="Q15" s="139">
        <v>0</v>
      </c>
      <c r="R15" s="139">
        <v>0</v>
      </c>
      <c r="S15" s="139">
        <v>0</v>
      </c>
      <c r="T15" s="139">
        <v>0</v>
      </c>
      <c r="U15" s="139">
        <v>0</v>
      </c>
      <c r="V15" s="139">
        <v>0</v>
      </c>
      <c r="W15" s="139">
        <v>0</v>
      </c>
      <c r="X15" s="139">
        <v>0</v>
      </c>
      <c r="Y15" s="139">
        <v>0</v>
      </c>
      <c r="Z15" s="139">
        <v>0</v>
      </c>
      <c r="AA15" s="139">
        <v>0</v>
      </c>
      <c r="AB15" s="139">
        <v>0</v>
      </c>
      <c r="AC15" s="139">
        <v>0</v>
      </c>
      <c r="AD15" s="139">
        <v>0</v>
      </c>
      <c r="AE15" s="139">
        <v>0</v>
      </c>
      <c r="AF15" s="139">
        <v>0</v>
      </c>
      <c r="AG15" s="139">
        <v>0</v>
      </c>
      <c r="AH15" s="139">
        <v>0</v>
      </c>
      <c r="AI15" s="139">
        <v>2</v>
      </c>
      <c r="AJ15" s="139">
        <v>0</v>
      </c>
      <c r="AK15" s="139">
        <v>0</v>
      </c>
      <c r="AL15" s="139">
        <v>0</v>
      </c>
      <c r="AM15" s="139">
        <v>0</v>
      </c>
      <c r="AN15" s="139">
        <v>0</v>
      </c>
      <c r="AO15" s="139">
        <v>1</v>
      </c>
      <c r="AP15" s="139"/>
    </row>
    <row r="16" spans="2:42" s="76" customFormat="1" ht="30" customHeight="1">
      <c r="B16" s="319"/>
      <c r="C16" s="320" t="s">
        <v>272</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9">
        <v>0</v>
      </c>
      <c r="V16" s="139">
        <v>0</v>
      </c>
      <c r="W16" s="139">
        <v>0</v>
      </c>
      <c r="X16" s="139">
        <v>0</v>
      </c>
      <c r="Y16" s="139">
        <v>0</v>
      </c>
      <c r="Z16" s="139">
        <v>0</v>
      </c>
      <c r="AA16" s="139">
        <v>0.020688009544641082</v>
      </c>
      <c r="AB16" s="139">
        <v>0</v>
      </c>
      <c r="AC16" s="139">
        <v>0</v>
      </c>
      <c r="AD16" s="139">
        <v>0</v>
      </c>
      <c r="AE16" s="139">
        <v>0</v>
      </c>
      <c r="AF16" s="139">
        <v>0.10671540548688574</v>
      </c>
      <c r="AG16" s="139">
        <v>0.015</v>
      </c>
      <c r="AH16" s="139">
        <v>0</v>
      </c>
      <c r="AI16" s="139">
        <v>0</v>
      </c>
      <c r="AJ16" s="139">
        <v>0</v>
      </c>
      <c r="AK16" s="139">
        <v>0</v>
      </c>
      <c r="AL16" s="139">
        <v>0</v>
      </c>
      <c r="AM16" s="139">
        <v>0</v>
      </c>
      <c r="AN16" s="139">
        <v>0</v>
      </c>
      <c r="AO16" s="139">
        <v>2.8760000000000012</v>
      </c>
      <c r="AP16" s="139"/>
    </row>
    <row r="17" spans="2:42" s="115" customFormat="1" ht="16.5" customHeight="1">
      <c r="B17" s="288"/>
      <c r="C17" s="68" t="s">
        <v>156</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9">
        <v>0</v>
      </c>
      <c r="V17" s="139">
        <v>0</v>
      </c>
      <c r="W17" s="139">
        <v>0</v>
      </c>
      <c r="X17" s="139">
        <v>0</v>
      </c>
      <c r="Y17" s="139">
        <v>0</v>
      </c>
      <c r="Z17" s="139">
        <v>0</v>
      </c>
      <c r="AA17" s="139">
        <v>0</v>
      </c>
      <c r="AB17" s="139">
        <v>0</v>
      </c>
      <c r="AC17" s="139">
        <v>0</v>
      </c>
      <c r="AD17" s="139">
        <v>0</v>
      </c>
      <c r="AE17" s="139">
        <v>0</v>
      </c>
      <c r="AF17" s="139">
        <v>0</v>
      </c>
      <c r="AG17" s="139">
        <v>0</v>
      </c>
      <c r="AH17" s="139">
        <v>0</v>
      </c>
      <c r="AI17" s="139">
        <v>0</v>
      </c>
      <c r="AJ17" s="139">
        <v>0</v>
      </c>
      <c r="AK17" s="139">
        <v>0</v>
      </c>
      <c r="AL17" s="139">
        <v>0</v>
      </c>
      <c r="AM17" s="139">
        <v>0</v>
      </c>
      <c r="AN17" s="139">
        <v>0</v>
      </c>
      <c r="AO17" s="139">
        <v>10.81</v>
      </c>
      <c r="AP17" s="139"/>
    </row>
    <row r="18" spans="2:42" s="115" customFormat="1" ht="16.5" customHeight="1">
      <c r="B18" s="288"/>
      <c r="C18" s="68" t="s">
        <v>61</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0</v>
      </c>
      <c r="AD18" s="139">
        <v>0</v>
      </c>
      <c r="AE18" s="139">
        <v>0</v>
      </c>
      <c r="AF18" s="139">
        <v>0</v>
      </c>
      <c r="AG18" s="139">
        <v>0</v>
      </c>
      <c r="AH18" s="139">
        <v>0</v>
      </c>
      <c r="AI18" s="139">
        <v>0</v>
      </c>
      <c r="AJ18" s="139">
        <v>0</v>
      </c>
      <c r="AK18" s="139">
        <v>0</v>
      </c>
      <c r="AL18" s="139">
        <v>0</v>
      </c>
      <c r="AM18" s="139">
        <v>0</v>
      </c>
      <c r="AN18" s="139">
        <v>0</v>
      </c>
      <c r="AO18" s="139">
        <v>0</v>
      </c>
      <c r="AP18" s="139"/>
    </row>
    <row r="19" spans="2:42" s="115" customFormat="1" ht="16.5" customHeight="1">
      <c r="B19" s="288"/>
      <c r="C19" s="68" t="s">
        <v>273</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v>0</v>
      </c>
      <c r="AO19" s="139">
        <v>0</v>
      </c>
      <c r="AP19" s="139"/>
    </row>
    <row r="20" spans="2:42" s="115" customFormat="1" ht="16.5" customHeight="1">
      <c r="B20" s="288"/>
      <c r="C20" s="321" t="s">
        <v>135</v>
      </c>
      <c r="D20" s="139">
        <v>0</v>
      </c>
      <c r="E20" s="139">
        <v>0</v>
      </c>
      <c r="F20" s="139">
        <v>0</v>
      </c>
      <c r="G20" s="139">
        <v>0</v>
      </c>
      <c r="H20" s="139">
        <v>0</v>
      </c>
      <c r="I20" s="139">
        <v>0</v>
      </c>
      <c r="J20" s="139">
        <v>0</v>
      </c>
      <c r="K20" s="139">
        <v>0</v>
      </c>
      <c r="L20" s="139">
        <v>0</v>
      </c>
      <c r="M20" s="139">
        <v>0</v>
      </c>
      <c r="N20" s="139">
        <v>0</v>
      </c>
      <c r="O20" s="139">
        <v>0.006629348862894724</v>
      </c>
      <c r="P20" s="139">
        <v>0</v>
      </c>
      <c r="Q20" s="139">
        <v>0</v>
      </c>
      <c r="R20" s="139">
        <v>0</v>
      </c>
      <c r="S20" s="139">
        <v>0</v>
      </c>
      <c r="T20" s="139">
        <v>0</v>
      </c>
      <c r="U20" s="139">
        <v>0</v>
      </c>
      <c r="V20" s="139">
        <v>0</v>
      </c>
      <c r="W20" s="139">
        <v>0</v>
      </c>
      <c r="X20" s="139">
        <v>0</v>
      </c>
      <c r="Y20" s="139">
        <v>0</v>
      </c>
      <c r="Z20" s="139">
        <v>0</v>
      </c>
      <c r="AA20" s="139">
        <v>0.03545162454325868</v>
      </c>
      <c r="AB20" s="139">
        <v>0</v>
      </c>
      <c r="AC20" s="139">
        <v>0</v>
      </c>
      <c r="AD20" s="139">
        <v>0</v>
      </c>
      <c r="AE20" s="139">
        <v>0.236684748628</v>
      </c>
      <c r="AF20" s="139">
        <v>0</v>
      </c>
      <c r="AG20" s="139">
        <v>0</v>
      </c>
      <c r="AH20" s="139">
        <v>0</v>
      </c>
      <c r="AI20" s="139">
        <v>0</v>
      </c>
      <c r="AJ20" s="139">
        <v>0</v>
      </c>
      <c r="AK20" s="139">
        <v>0</v>
      </c>
      <c r="AL20" s="139">
        <v>0</v>
      </c>
      <c r="AM20" s="139">
        <v>0</v>
      </c>
      <c r="AN20" s="139">
        <v>0</v>
      </c>
      <c r="AO20" s="139">
        <v>0</v>
      </c>
      <c r="AP20" s="139"/>
    </row>
    <row r="21" spans="2:42" s="115" customFormat="1" ht="16.5" customHeight="1">
      <c r="B21" s="288"/>
      <c r="C21" s="322" t="s">
        <v>8</v>
      </c>
      <c r="D21" s="139">
        <v>0</v>
      </c>
      <c r="E21" s="139">
        <v>0</v>
      </c>
      <c r="F21" s="139">
        <v>0</v>
      </c>
      <c r="G21" s="139">
        <v>0</v>
      </c>
      <c r="H21" s="139">
        <v>0</v>
      </c>
      <c r="I21" s="139">
        <v>0</v>
      </c>
      <c r="J21" s="139">
        <v>0</v>
      </c>
      <c r="K21" s="139">
        <v>0</v>
      </c>
      <c r="L21" s="139">
        <v>0</v>
      </c>
      <c r="M21" s="139">
        <v>0</v>
      </c>
      <c r="N21" s="139">
        <v>0</v>
      </c>
      <c r="O21" s="139">
        <v>0.00110720113515431</v>
      </c>
      <c r="P21" s="139">
        <v>0</v>
      </c>
      <c r="Q21" s="139">
        <v>0</v>
      </c>
      <c r="R21" s="139">
        <v>0.026267065322049355</v>
      </c>
      <c r="S21" s="139">
        <v>0</v>
      </c>
      <c r="T21" s="139">
        <v>0</v>
      </c>
      <c r="U21" s="139">
        <v>0</v>
      </c>
      <c r="V21" s="139">
        <v>0</v>
      </c>
      <c r="W21" s="139">
        <v>0</v>
      </c>
      <c r="X21" s="139">
        <v>0</v>
      </c>
      <c r="Y21" s="139">
        <v>0</v>
      </c>
      <c r="Z21" s="139">
        <v>0</v>
      </c>
      <c r="AA21" s="139">
        <v>0</v>
      </c>
      <c r="AB21" s="139">
        <v>0</v>
      </c>
      <c r="AC21" s="139">
        <v>0</v>
      </c>
      <c r="AD21" s="139">
        <v>0</v>
      </c>
      <c r="AE21" s="139">
        <v>0.41125690467744397</v>
      </c>
      <c r="AF21" s="139">
        <v>0</v>
      </c>
      <c r="AG21" s="139">
        <v>0</v>
      </c>
      <c r="AH21" s="139">
        <v>0</v>
      </c>
      <c r="AI21" s="139">
        <v>2</v>
      </c>
      <c r="AJ21" s="139">
        <v>0</v>
      </c>
      <c r="AK21" s="139">
        <v>0</v>
      </c>
      <c r="AL21" s="139">
        <v>0</v>
      </c>
      <c r="AM21" s="139">
        <v>0</v>
      </c>
      <c r="AN21" s="139">
        <v>0</v>
      </c>
      <c r="AO21" s="139">
        <v>94.0327614049047</v>
      </c>
      <c r="AP21" s="139"/>
    </row>
    <row r="22" spans="2:42" s="76" customFormat="1" ht="24.75" customHeight="1">
      <c r="B22" s="319"/>
      <c r="C22" s="67" t="s">
        <v>96</v>
      </c>
      <c r="D22" s="139">
        <f aca="true" t="shared" si="2" ref="D22:AO22">D23+D24</f>
        <v>0</v>
      </c>
      <c r="E22" s="139">
        <f t="shared" si="2"/>
        <v>0</v>
      </c>
      <c r="F22" s="139">
        <f t="shared" si="2"/>
        <v>0.13069999999999998</v>
      </c>
      <c r="G22" s="139">
        <f t="shared" si="2"/>
        <v>0</v>
      </c>
      <c r="H22" s="139">
        <f t="shared" si="2"/>
        <v>0</v>
      </c>
      <c r="I22" s="139">
        <f t="shared" si="2"/>
        <v>0</v>
      </c>
      <c r="J22" s="139">
        <f t="shared" si="2"/>
        <v>0</v>
      </c>
      <c r="K22" s="139">
        <f t="shared" si="2"/>
        <v>0</v>
      </c>
      <c r="L22" s="139">
        <f t="shared" si="2"/>
        <v>0.068105</v>
      </c>
      <c r="M22" s="139">
        <f t="shared" si="2"/>
        <v>0</v>
      </c>
      <c r="N22" s="139">
        <f t="shared" si="2"/>
        <v>0.3489717731718441</v>
      </c>
      <c r="O22" s="139">
        <f t="shared" si="2"/>
        <v>0.513909</v>
      </c>
      <c r="P22" s="139">
        <f t="shared" si="2"/>
        <v>0.3659066287918715</v>
      </c>
      <c r="Q22" s="139">
        <f t="shared" si="2"/>
        <v>0.030982000000000003</v>
      </c>
      <c r="R22" s="139">
        <f t="shared" si="2"/>
        <v>1.800421728272437</v>
      </c>
      <c r="S22" s="139">
        <f t="shared" si="2"/>
        <v>1.1677844476866162</v>
      </c>
      <c r="T22" s="139">
        <f t="shared" si="2"/>
        <v>0</v>
      </c>
      <c r="U22" s="139">
        <f t="shared" si="2"/>
        <v>0</v>
      </c>
      <c r="V22" s="139">
        <f t="shared" si="2"/>
        <v>0</v>
      </c>
      <c r="W22" s="139">
        <f t="shared" si="2"/>
        <v>0</v>
      </c>
      <c r="X22" s="139">
        <f t="shared" si="2"/>
        <v>0</v>
      </c>
      <c r="Y22" s="139">
        <f t="shared" si="2"/>
        <v>0</v>
      </c>
      <c r="Z22" s="139">
        <f t="shared" si="2"/>
        <v>0</v>
      </c>
      <c r="AA22" s="139">
        <f t="shared" si="2"/>
        <v>0.6009307727664319</v>
      </c>
      <c r="AB22" s="139">
        <f t="shared" si="2"/>
        <v>0</v>
      </c>
      <c r="AC22" s="139">
        <f t="shared" si="2"/>
        <v>0.578328607763645</v>
      </c>
      <c r="AD22" s="139">
        <f t="shared" si="2"/>
        <v>0</v>
      </c>
      <c r="AE22" s="139">
        <f t="shared" si="2"/>
        <v>22.38567500855752</v>
      </c>
      <c r="AF22" s="139">
        <f t="shared" si="2"/>
        <v>48.43029005057463</v>
      </c>
      <c r="AG22" s="139">
        <f t="shared" si="2"/>
        <v>5.667272163381138</v>
      </c>
      <c r="AH22" s="139">
        <f t="shared" si="2"/>
        <v>1.18832321369787</v>
      </c>
      <c r="AI22" s="139">
        <f t="shared" si="2"/>
        <v>0</v>
      </c>
      <c r="AJ22" s="139">
        <f t="shared" si="2"/>
        <v>0</v>
      </c>
      <c r="AK22" s="139">
        <f t="shared" si="2"/>
        <v>0</v>
      </c>
      <c r="AL22" s="139">
        <f t="shared" si="2"/>
        <v>5.6048244058176655</v>
      </c>
      <c r="AM22" s="139">
        <f t="shared" si="2"/>
        <v>5.57347742360513</v>
      </c>
      <c r="AN22" s="139">
        <f t="shared" si="2"/>
        <v>1.6845241623209999</v>
      </c>
      <c r="AO22" s="139">
        <f t="shared" si="2"/>
        <v>85.1435816</v>
      </c>
      <c r="AP22" s="123"/>
    </row>
    <row r="23" spans="2:42" s="323" customFormat="1" ht="16.5" customHeight="1">
      <c r="B23" s="119"/>
      <c r="C23" s="68" t="s">
        <v>144</v>
      </c>
      <c r="D23" s="139">
        <v>0</v>
      </c>
      <c r="E23" s="139">
        <v>0</v>
      </c>
      <c r="F23" s="139">
        <v>0.13069999999999998</v>
      </c>
      <c r="G23" s="139">
        <v>0</v>
      </c>
      <c r="H23" s="139">
        <v>0</v>
      </c>
      <c r="I23" s="139">
        <v>0</v>
      </c>
      <c r="J23" s="139">
        <v>0</v>
      </c>
      <c r="K23" s="139">
        <v>0</v>
      </c>
      <c r="L23" s="139">
        <v>0.013621000000000001</v>
      </c>
      <c r="M23" s="139">
        <v>0</v>
      </c>
      <c r="N23" s="139">
        <v>0</v>
      </c>
      <c r="O23" s="139">
        <v>0.4059818</v>
      </c>
      <c r="P23" s="139">
        <v>0.3659066287918715</v>
      </c>
      <c r="Q23" s="139">
        <v>0.0061964</v>
      </c>
      <c r="R23" s="139">
        <v>0.866271328272437</v>
      </c>
      <c r="S23" s="139">
        <v>1.1677844476866162</v>
      </c>
      <c r="T23" s="139">
        <v>0</v>
      </c>
      <c r="U23" s="139">
        <v>0</v>
      </c>
      <c r="V23" s="139">
        <v>0</v>
      </c>
      <c r="W23" s="139">
        <v>0</v>
      </c>
      <c r="X23" s="139">
        <v>0</v>
      </c>
      <c r="Y23" s="139">
        <v>0</v>
      </c>
      <c r="Z23" s="139">
        <v>0</v>
      </c>
      <c r="AA23" s="139">
        <v>0.4294483727664319</v>
      </c>
      <c r="AB23" s="139">
        <v>0</v>
      </c>
      <c r="AC23" s="139">
        <v>0.578328607763645</v>
      </c>
      <c r="AD23" s="139">
        <v>0</v>
      </c>
      <c r="AE23" s="139">
        <v>8.332243008557523</v>
      </c>
      <c r="AF23" s="139">
        <v>46.040322850574626</v>
      </c>
      <c r="AG23" s="139">
        <v>1.6497121633811382</v>
      </c>
      <c r="AH23" s="139">
        <v>1.18832321369787</v>
      </c>
      <c r="AI23" s="139">
        <v>0</v>
      </c>
      <c r="AJ23" s="139">
        <v>0</v>
      </c>
      <c r="AK23" s="139">
        <v>0</v>
      </c>
      <c r="AL23" s="139">
        <v>5.6048244058176655</v>
      </c>
      <c r="AM23" s="139">
        <v>5.57347742360513</v>
      </c>
      <c r="AN23" s="139">
        <v>1.6845241623209999</v>
      </c>
      <c r="AO23" s="139">
        <v>85</v>
      </c>
      <c r="AP23" s="139"/>
    </row>
    <row r="24" spans="2:42" s="115" customFormat="1" ht="16.5" customHeight="1">
      <c r="B24" s="288"/>
      <c r="C24" s="68" t="s">
        <v>145</v>
      </c>
      <c r="D24" s="139">
        <v>0</v>
      </c>
      <c r="E24" s="139">
        <v>0</v>
      </c>
      <c r="F24" s="139">
        <v>0</v>
      </c>
      <c r="G24" s="139">
        <v>0</v>
      </c>
      <c r="H24" s="139">
        <v>0</v>
      </c>
      <c r="I24" s="139">
        <v>0</v>
      </c>
      <c r="J24" s="139">
        <v>0</v>
      </c>
      <c r="K24" s="139">
        <v>0</v>
      </c>
      <c r="L24" s="139">
        <v>0.054484000000000005</v>
      </c>
      <c r="M24" s="139">
        <v>0</v>
      </c>
      <c r="N24" s="139">
        <v>0.3489717731718441</v>
      </c>
      <c r="O24" s="139">
        <v>0.1079272</v>
      </c>
      <c r="P24" s="139">
        <v>0</v>
      </c>
      <c r="Q24" s="139">
        <v>0.0247856</v>
      </c>
      <c r="R24" s="139">
        <v>0.9341504</v>
      </c>
      <c r="S24" s="139">
        <v>0</v>
      </c>
      <c r="T24" s="139">
        <v>0</v>
      </c>
      <c r="U24" s="139">
        <v>0</v>
      </c>
      <c r="V24" s="139">
        <v>0</v>
      </c>
      <c r="W24" s="139">
        <v>0</v>
      </c>
      <c r="X24" s="139">
        <v>0</v>
      </c>
      <c r="Y24" s="139">
        <v>0</v>
      </c>
      <c r="Z24" s="139">
        <v>0</v>
      </c>
      <c r="AA24" s="139">
        <v>0.1714824</v>
      </c>
      <c r="AB24" s="139">
        <v>0</v>
      </c>
      <c r="AC24" s="139">
        <v>0</v>
      </c>
      <c r="AD24" s="139">
        <v>0</v>
      </c>
      <c r="AE24" s="139">
        <v>14.053431999999999</v>
      </c>
      <c r="AF24" s="139">
        <v>2.3899672</v>
      </c>
      <c r="AG24" s="139">
        <v>4.01756</v>
      </c>
      <c r="AH24" s="139">
        <v>0</v>
      </c>
      <c r="AI24" s="139">
        <v>0</v>
      </c>
      <c r="AJ24" s="139">
        <v>0</v>
      </c>
      <c r="AK24" s="139">
        <v>0</v>
      </c>
      <c r="AL24" s="139">
        <v>0</v>
      </c>
      <c r="AM24" s="139">
        <v>0</v>
      </c>
      <c r="AN24" s="139">
        <v>0</v>
      </c>
      <c r="AO24" s="139">
        <v>0.1435816</v>
      </c>
      <c r="AP24" s="139"/>
    </row>
    <row r="25" spans="2:43" s="76" customFormat="1" ht="30" customHeight="1">
      <c r="B25" s="324"/>
      <c r="C25" s="67" t="s">
        <v>136</v>
      </c>
      <c r="D25" s="142">
        <f aca="true" t="shared" si="3" ref="D25:K25">+SUM(D22,D13,D10)</f>
        <v>0</v>
      </c>
      <c r="E25" s="142">
        <f t="shared" si="3"/>
        <v>0</v>
      </c>
      <c r="F25" s="142">
        <f t="shared" si="3"/>
        <v>0.13069999999999998</v>
      </c>
      <c r="G25" s="142">
        <f t="shared" si="3"/>
        <v>0</v>
      </c>
      <c r="H25" s="142">
        <f t="shared" si="3"/>
        <v>0</v>
      </c>
      <c r="I25" s="142">
        <f t="shared" si="3"/>
        <v>0</v>
      </c>
      <c r="J25" s="142">
        <f t="shared" si="3"/>
        <v>0</v>
      </c>
      <c r="K25" s="142">
        <f t="shared" si="3"/>
        <v>0</v>
      </c>
      <c r="L25" s="142">
        <f aca="true" t="shared" si="4" ref="L25:AO25">+SUM(L22,L13,L10)</f>
        <v>0.068105</v>
      </c>
      <c r="M25" s="142">
        <f t="shared" si="4"/>
        <v>0</v>
      </c>
      <c r="N25" s="142">
        <f t="shared" si="4"/>
        <v>0.3489717731718441</v>
      </c>
      <c r="O25" s="142">
        <f t="shared" si="4"/>
        <v>3.6456745226800384</v>
      </c>
      <c r="P25" s="142">
        <f t="shared" si="4"/>
        <v>2.780775795628876</v>
      </c>
      <c r="Q25" s="142">
        <f t="shared" si="4"/>
        <v>0.4498365509760001</v>
      </c>
      <c r="R25" s="142">
        <f t="shared" si="4"/>
        <v>58.706423422285155</v>
      </c>
      <c r="S25" s="142">
        <f t="shared" si="4"/>
        <v>1.1677844476866162</v>
      </c>
      <c r="T25" s="142">
        <f t="shared" si="4"/>
        <v>0</v>
      </c>
      <c r="U25" s="142">
        <f t="shared" si="4"/>
        <v>0</v>
      </c>
      <c r="V25" s="142">
        <f t="shared" si="4"/>
        <v>0</v>
      </c>
      <c r="W25" s="142">
        <f t="shared" si="4"/>
        <v>0</v>
      </c>
      <c r="X25" s="142">
        <f t="shared" si="4"/>
        <v>0</v>
      </c>
      <c r="Y25" s="142">
        <f t="shared" si="4"/>
        <v>0</v>
      </c>
      <c r="Z25" s="142">
        <f t="shared" si="4"/>
        <v>0</v>
      </c>
      <c r="AA25" s="142">
        <f t="shared" si="4"/>
        <v>1.684609446881697</v>
      </c>
      <c r="AB25" s="142">
        <f t="shared" si="4"/>
        <v>0</v>
      </c>
      <c r="AC25" s="142">
        <f t="shared" si="4"/>
        <v>0.578328607763645</v>
      </c>
      <c r="AD25" s="142">
        <f t="shared" si="4"/>
        <v>0</v>
      </c>
      <c r="AE25" s="142">
        <f t="shared" si="4"/>
        <v>95.06654327985274</v>
      </c>
      <c r="AF25" s="142">
        <f t="shared" si="4"/>
        <v>209.97300665491824</v>
      </c>
      <c r="AG25" s="142">
        <f t="shared" si="4"/>
        <v>16.45694146696246</v>
      </c>
      <c r="AH25" s="142">
        <f t="shared" si="4"/>
        <v>1.18832321369787</v>
      </c>
      <c r="AI25" s="142">
        <f t="shared" si="4"/>
        <v>20.684386</v>
      </c>
      <c r="AJ25" s="142">
        <f t="shared" si="4"/>
        <v>0.384989</v>
      </c>
      <c r="AK25" s="142">
        <f t="shared" si="4"/>
        <v>0</v>
      </c>
      <c r="AL25" s="142">
        <f t="shared" si="4"/>
        <v>13.9900303440449</v>
      </c>
      <c r="AM25" s="142">
        <f t="shared" si="4"/>
        <v>5.57347742360513</v>
      </c>
      <c r="AN25" s="142">
        <f t="shared" si="4"/>
        <v>2.251900906428</v>
      </c>
      <c r="AO25" s="239">
        <f t="shared" si="4"/>
        <v>373.81934780490496</v>
      </c>
      <c r="AP25" s="123"/>
      <c r="AQ25" s="318"/>
    </row>
    <row r="26" spans="2:43" s="323" customFormat="1" ht="16.5" customHeight="1">
      <c r="B26" s="119"/>
      <c r="C26" s="120" t="s">
        <v>20</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c r="AQ26" s="325"/>
    </row>
    <row r="27" spans="2:43" s="323" customFormat="1" ht="16.5" customHeight="1">
      <c r="B27" s="119"/>
      <c r="C27" s="122" t="s">
        <v>21</v>
      </c>
      <c r="D27" s="139">
        <v>0</v>
      </c>
      <c r="E27" s="139">
        <v>0</v>
      </c>
      <c r="F27" s="139">
        <v>0</v>
      </c>
      <c r="G27" s="139">
        <v>0</v>
      </c>
      <c r="H27" s="139">
        <v>0</v>
      </c>
      <c r="I27" s="139">
        <v>0</v>
      </c>
      <c r="J27" s="139">
        <v>0</v>
      </c>
      <c r="K27" s="139">
        <v>0</v>
      </c>
      <c r="L27" s="139">
        <v>0</v>
      </c>
      <c r="M27" s="139">
        <v>0</v>
      </c>
      <c r="N27" s="139">
        <v>0</v>
      </c>
      <c r="O27" s="139">
        <v>0.006629348862894724</v>
      </c>
      <c r="P27" s="139">
        <v>0</v>
      </c>
      <c r="Q27" s="139">
        <v>0</v>
      </c>
      <c r="R27" s="139">
        <v>0</v>
      </c>
      <c r="S27" s="139">
        <v>0</v>
      </c>
      <c r="T27" s="139">
        <v>0</v>
      </c>
      <c r="U27" s="139">
        <v>0</v>
      </c>
      <c r="V27" s="139">
        <v>0</v>
      </c>
      <c r="W27" s="139">
        <v>0</v>
      </c>
      <c r="X27" s="139">
        <v>0</v>
      </c>
      <c r="Y27" s="139">
        <v>0</v>
      </c>
      <c r="Z27" s="139">
        <v>0</v>
      </c>
      <c r="AA27" s="139">
        <v>0.03545162454325868</v>
      </c>
      <c r="AB27" s="139">
        <v>0</v>
      </c>
      <c r="AC27" s="139">
        <v>0</v>
      </c>
      <c r="AD27" s="139">
        <v>0</v>
      </c>
      <c r="AE27" s="139">
        <v>1</v>
      </c>
      <c r="AF27" s="139">
        <v>0</v>
      </c>
      <c r="AG27" s="139">
        <v>0</v>
      </c>
      <c r="AH27" s="139">
        <v>0</v>
      </c>
      <c r="AI27" s="139">
        <v>0</v>
      </c>
      <c r="AJ27" s="139">
        <v>0</v>
      </c>
      <c r="AK27" s="139">
        <v>0</v>
      </c>
      <c r="AL27" s="139">
        <v>0</v>
      </c>
      <c r="AM27" s="139">
        <v>0</v>
      </c>
      <c r="AN27" s="139">
        <v>0</v>
      </c>
      <c r="AO27" s="139">
        <v>0</v>
      </c>
      <c r="AP27" s="139"/>
      <c r="AQ27" s="325"/>
    </row>
    <row r="28" spans="2:43" s="76" customFormat="1" ht="30" customHeight="1">
      <c r="B28" s="286"/>
      <c r="C28" s="71" t="s">
        <v>9</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326"/>
      <c r="AP28" s="123"/>
      <c r="AQ28" s="318"/>
    </row>
    <row r="29" spans="2:42" s="115" customFormat="1" ht="16.5" customHeight="1">
      <c r="B29" s="287"/>
      <c r="C29" s="63" t="s">
        <v>94</v>
      </c>
      <c r="D29" s="139">
        <f aca="true" t="shared" si="5" ref="D29:AO29">D30+D31</f>
        <v>0</v>
      </c>
      <c r="E29" s="139">
        <f t="shared" si="5"/>
        <v>0</v>
      </c>
      <c r="F29" s="139">
        <f t="shared" si="5"/>
        <v>0</v>
      </c>
      <c r="G29" s="139">
        <f t="shared" si="5"/>
        <v>0</v>
      </c>
      <c r="H29" s="139">
        <f t="shared" si="5"/>
        <v>0</v>
      </c>
      <c r="I29" s="139">
        <f t="shared" si="5"/>
        <v>0</v>
      </c>
      <c r="J29" s="139">
        <f t="shared" si="5"/>
        <v>0</v>
      </c>
      <c r="K29" s="139">
        <f t="shared" si="5"/>
        <v>0</v>
      </c>
      <c r="L29" s="139">
        <f t="shared" si="5"/>
        <v>0</v>
      </c>
      <c r="M29" s="139">
        <f t="shared" si="5"/>
        <v>0</v>
      </c>
      <c r="N29" s="139">
        <f t="shared" si="5"/>
        <v>0</v>
      </c>
      <c r="O29" s="139">
        <f t="shared" si="5"/>
        <v>0.006629348862894724</v>
      </c>
      <c r="P29" s="139">
        <f t="shared" si="5"/>
        <v>0</v>
      </c>
      <c r="Q29" s="139">
        <f t="shared" si="5"/>
        <v>0</v>
      </c>
      <c r="R29" s="139">
        <f t="shared" si="5"/>
        <v>0.17519525667663305</v>
      </c>
      <c r="S29" s="139">
        <f t="shared" si="5"/>
        <v>0</v>
      </c>
      <c r="T29" s="139">
        <f t="shared" si="5"/>
        <v>0</v>
      </c>
      <c r="U29" s="139">
        <f t="shared" si="5"/>
        <v>0</v>
      </c>
      <c r="V29" s="139">
        <f t="shared" si="5"/>
        <v>0</v>
      </c>
      <c r="W29" s="139">
        <f t="shared" si="5"/>
        <v>0</v>
      </c>
      <c r="X29" s="139">
        <f t="shared" si="5"/>
        <v>0</v>
      </c>
      <c r="Y29" s="139">
        <f t="shared" si="5"/>
        <v>0</v>
      </c>
      <c r="Z29" s="139">
        <f t="shared" si="5"/>
        <v>0</v>
      </c>
      <c r="AA29" s="139">
        <f t="shared" si="5"/>
        <v>0</v>
      </c>
      <c r="AB29" s="139">
        <f t="shared" si="5"/>
        <v>0</v>
      </c>
      <c r="AC29" s="139">
        <f t="shared" si="5"/>
        <v>0</v>
      </c>
      <c r="AD29" s="139">
        <f t="shared" si="5"/>
        <v>0</v>
      </c>
      <c r="AE29" s="139">
        <f t="shared" si="5"/>
        <v>1.1344100772563723</v>
      </c>
      <c r="AF29" s="139">
        <f t="shared" si="5"/>
        <v>0</v>
      </c>
      <c r="AG29" s="139">
        <f t="shared" si="5"/>
        <v>0</v>
      </c>
      <c r="AH29" s="139">
        <f t="shared" si="5"/>
        <v>0</v>
      </c>
      <c r="AI29" s="139">
        <f t="shared" si="5"/>
        <v>0</v>
      </c>
      <c r="AJ29" s="139">
        <f t="shared" si="5"/>
        <v>0</v>
      </c>
      <c r="AK29" s="139">
        <f t="shared" si="5"/>
        <v>0</v>
      </c>
      <c r="AL29" s="139">
        <f t="shared" si="5"/>
        <v>0</v>
      </c>
      <c r="AM29" s="139">
        <f t="shared" si="5"/>
        <v>0</v>
      </c>
      <c r="AN29" s="139">
        <f t="shared" si="5"/>
        <v>0</v>
      </c>
      <c r="AO29" s="139">
        <f t="shared" si="5"/>
        <v>18.54959804</v>
      </c>
      <c r="AP29" s="128"/>
    </row>
    <row r="30" spans="2:42" s="115" customFormat="1" ht="16.5" customHeight="1">
      <c r="B30" s="288"/>
      <c r="C30" s="68" t="s">
        <v>144</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28"/>
    </row>
    <row r="31" spans="2:42" s="115" customFormat="1" ht="16.5" customHeight="1">
      <c r="B31" s="288"/>
      <c r="C31" s="68" t="s">
        <v>145</v>
      </c>
      <c r="D31" s="139">
        <v>0</v>
      </c>
      <c r="E31" s="139">
        <v>0</v>
      </c>
      <c r="F31" s="139">
        <v>0</v>
      </c>
      <c r="G31" s="139">
        <v>0</v>
      </c>
      <c r="H31" s="139">
        <v>0</v>
      </c>
      <c r="I31" s="139">
        <v>0</v>
      </c>
      <c r="J31" s="139">
        <v>0</v>
      </c>
      <c r="K31" s="139">
        <v>0</v>
      </c>
      <c r="L31" s="139">
        <v>0</v>
      </c>
      <c r="M31" s="139">
        <v>0</v>
      </c>
      <c r="N31" s="139">
        <v>0</v>
      </c>
      <c r="O31" s="139">
        <v>0.006629348862894724</v>
      </c>
      <c r="P31" s="139">
        <v>0</v>
      </c>
      <c r="Q31" s="139">
        <v>0</v>
      </c>
      <c r="R31" s="139">
        <v>0.17519525667663305</v>
      </c>
      <c r="S31" s="139">
        <v>0</v>
      </c>
      <c r="T31" s="139">
        <v>0</v>
      </c>
      <c r="U31" s="139">
        <v>0</v>
      </c>
      <c r="V31" s="139">
        <v>0</v>
      </c>
      <c r="W31" s="139">
        <v>0</v>
      </c>
      <c r="X31" s="139">
        <v>0</v>
      </c>
      <c r="Y31" s="139">
        <v>0</v>
      </c>
      <c r="Z31" s="139">
        <v>0</v>
      </c>
      <c r="AA31" s="139">
        <v>0</v>
      </c>
      <c r="AB31" s="139">
        <v>0</v>
      </c>
      <c r="AC31" s="139">
        <v>0</v>
      </c>
      <c r="AD31" s="139">
        <v>0</v>
      </c>
      <c r="AE31" s="139">
        <v>1.1344100772563723</v>
      </c>
      <c r="AF31" s="139">
        <v>0</v>
      </c>
      <c r="AG31" s="139">
        <v>0</v>
      </c>
      <c r="AH31" s="139">
        <v>0</v>
      </c>
      <c r="AI31" s="139">
        <v>0</v>
      </c>
      <c r="AJ31" s="139">
        <v>0</v>
      </c>
      <c r="AK31" s="139">
        <v>0</v>
      </c>
      <c r="AL31" s="139">
        <v>0</v>
      </c>
      <c r="AM31" s="139">
        <v>0</v>
      </c>
      <c r="AN31" s="139">
        <v>0</v>
      </c>
      <c r="AO31" s="139">
        <v>18.54959804</v>
      </c>
      <c r="AP31" s="128"/>
    </row>
    <row r="32" spans="2:42" s="115" customFormat="1" ht="30" customHeight="1">
      <c r="B32" s="287"/>
      <c r="C32" s="63" t="s">
        <v>95</v>
      </c>
      <c r="D32" s="139">
        <f aca="true" t="shared" si="6" ref="D32:AO32">D33+D34</f>
        <v>0</v>
      </c>
      <c r="E32" s="139">
        <f t="shared" si="6"/>
        <v>0.00511073368</v>
      </c>
      <c r="F32" s="139">
        <f t="shared" si="6"/>
        <v>0</v>
      </c>
      <c r="G32" s="139">
        <f t="shared" si="6"/>
        <v>0</v>
      </c>
      <c r="H32" s="139">
        <f t="shared" si="6"/>
        <v>0</v>
      </c>
      <c r="I32" s="139">
        <f t="shared" si="6"/>
        <v>0.04897146864052</v>
      </c>
      <c r="J32" s="139">
        <f t="shared" si="6"/>
        <v>0.07138223115999999</v>
      </c>
      <c r="K32" s="139">
        <f t="shared" si="6"/>
        <v>0</v>
      </c>
      <c r="L32" s="139">
        <f t="shared" si="6"/>
        <v>0</v>
      </c>
      <c r="M32" s="139">
        <f t="shared" si="6"/>
        <v>0</v>
      </c>
      <c r="N32" s="139">
        <f t="shared" si="6"/>
        <v>0.0679530142401054</v>
      </c>
      <c r="O32" s="139">
        <f t="shared" si="6"/>
        <v>0.024023050423061545</v>
      </c>
      <c r="P32" s="139">
        <f t="shared" si="6"/>
        <v>0.07131515256</v>
      </c>
      <c r="Q32" s="139">
        <f t="shared" si="6"/>
        <v>0</v>
      </c>
      <c r="R32" s="139">
        <f t="shared" si="6"/>
        <v>0.05631320686974179</v>
      </c>
      <c r="S32" s="139">
        <f t="shared" si="6"/>
        <v>0</v>
      </c>
      <c r="T32" s="139">
        <f t="shared" si="6"/>
        <v>0</v>
      </c>
      <c r="U32" s="139">
        <f t="shared" si="6"/>
        <v>0</v>
      </c>
      <c r="V32" s="139">
        <f t="shared" si="6"/>
        <v>0</v>
      </c>
      <c r="W32" s="139">
        <f t="shared" si="6"/>
        <v>0</v>
      </c>
      <c r="X32" s="139">
        <f t="shared" si="6"/>
        <v>0</v>
      </c>
      <c r="Y32" s="139">
        <f t="shared" si="6"/>
        <v>0</v>
      </c>
      <c r="Z32" s="139">
        <f t="shared" si="6"/>
        <v>0</v>
      </c>
      <c r="AA32" s="139">
        <f t="shared" si="6"/>
        <v>0.01744374054494738</v>
      </c>
      <c r="AB32" s="139">
        <f t="shared" si="6"/>
        <v>0</v>
      </c>
      <c r="AC32" s="139">
        <f t="shared" si="6"/>
        <v>0</v>
      </c>
      <c r="AD32" s="139">
        <f t="shared" si="6"/>
        <v>0</v>
      </c>
      <c r="AE32" s="139">
        <f t="shared" si="6"/>
        <v>0.19481788625339277</v>
      </c>
      <c r="AF32" s="139">
        <f t="shared" si="6"/>
        <v>0.0005827699999999999</v>
      </c>
      <c r="AG32" s="139">
        <f t="shared" si="6"/>
        <v>0.236</v>
      </c>
      <c r="AH32" s="139">
        <f t="shared" si="6"/>
        <v>0</v>
      </c>
      <c r="AI32" s="139">
        <f t="shared" si="6"/>
        <v>0.00132040271593</v>
      </c>
      <c r="AJ32" s="139">
        <f t="shared" si="6"/>
        <v>0</v>
      </c>
      <c r="AK32" s="139">
        <f t="shared" si="6"/>
        <v>0</v>
      </c>
      <c r="AL32" s="139">
        <f t="shared" si="6"/>
        <v>0</v>
      </c>
      <c r="AM32" s="139">
        <f t="shared" si="6"/>
        <v>0</v>
      </c>
      <c r="AN32" s="139">
        <f t="shared" si="6"/>
        <v>0</v>
      </c>
      <c r="AO32" s="139">
        <f t="shared" si="6"/>
        <v>7.464467993380263</v>
      </c>
      <c r="AP32" s="128"/>
    </row>
    <row r="33" spans="2:42" s="115" customFormat="1" ht="16.5" customHeight="1">
      <c r="B33" s="287"/>
      <c r="C33" s="68" t="s">
        <v>144</v>
      </c>
      <c r="D33" s="139">
        <v>0</v>
      </c>
      <c r="E33" s="139">
        <v>0.00511073368</v>
      </c>
      <c r="F33" s="139">
        <v>0</v>
      </c>
      <c r="G33" s="139">
        <v>0</v>
      </c>
      <c r="H33" s="139">
        <v>0</v>
      </c>
      <c r="I33" s="139">
        <v>0.04897146864052</v>
      </c>
      <c r="J33" s="139">
        <v>0.07138223115999999</v>
      </c>
      <c r="K33" s="139">
        <v>0</v>
      </c>
      <c r="L33" s="139">
        <v>0</v>
      </c>
      <c r="M33" s="139">
        <v>0</v>
      </c>
      <c r="N33" s="139">
        <v>0</v>
      </c>
      <c r="O33" s="139">
        <v>0.024023050423061545</v>
      </c>
      <c r="P33" s="139">
        <v>0.07131515256</v>
      </c>
      <c r="Q33" s="139">
        <v>0</v>
      </c>
      <c r="R33" s="139">
        <v>0.05631320686974179</v>
      </c>
      <c r="S33" s="139">
        <v>0</v>
      </c>
      <c r="T33" s="139">
        <v>0</v>
      </c>
      <c r="U33" s="139">
        <v>0</v>
      </c>
      <c r="V33" s="139">
        <v>0</v>
      </c>
      <c r="W33" s="139">
        <v>0</v>
      </c>
      <c r="X33" s="139">
        <v>0</v>
      </c>
      <c r="Y33" s="139">
        <v>0</v>
      </c>
      <c r="Z33" s="139">
        <v>0</v>
      </c>
      <c r="AA33" s="139">
        <v>0.01744374054494738</v>
      </c>
      <c r="AB33" s="139">
        <v>0</v>
      </c>
      <c r="AC33" s="139">
        <v>0</v>
      </c>
      <c r="AD33" s="139">
        <v>0</v>
      </c>
      <c r="AE33" s="139">
        <v>0.19481788625339277</v>
      </c>
      <c r="AF33" s="139">
        <v>0</v>
      </c>
      <c r="AG33" s="139">
        <v>0.236</v>
      </c>
      <c r="AH33" s="139">
        <v>0</v>
      </c>
      <c r="AI33" s="139">
        <v>0.00132040271593</v>
      </c>
      <c r="AJ33" s="139">
        <v>0</v>
      </c>
      <c r="AK33" s="139">
        <v>0</v>
      </c>
      <c r="AL33" s="139">
        <v>0</v>
      </c>
      <c r="AM33" s="139">
        <v>0</v>
      </c>
      <c r="AN33" s="139">
        <v>0</v>
      </c>
      <c r="AO33" s="139">
        <v>7.455748203380264</v>
      </c>
      <c r="AP33" s="128"/>
    </row>
    <row r="34" spans="2:42" s="115" customFormat="1" ht="16.5" customHeight="1">
      <c r="B34" s="287"/>
      <c r="C34" s="68" t="s">
        <v>145</v>
      </c>
      <c r="D34" s="139">
        <v>0</v>
      </c>
      <c r="E34" s="139">
        <v>0</v>
      </c>
      <c r="F34" s="139">
        <v>0</v>
      </c>
      <c r="G34" s="139">
        <v>0</v>
      </c>
      <c r="H34" s="139">
        <v>0</v>
      </c>
      <c r="I34" s="139">
        <v>0</v>
      </c>
      <c r="J34" s="139">
        <v>0</v>
      </c>
      <c r="K34" s="139">
        <v>0</v>
      </c>
      <c r="L34" s="139">
        <v>0</v>
      </c>
      <c r="M34" s="139">
        <v>0</v>
      </c>
      <c r="N34" s="139">
        <v>0.0679530142401054</v>
      </c>
      <c r="O34" s="139">
        <v>0</v>
      </c>
      <c r="P34" s="139">
        <v>0</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39">
        <v>0.0005827699999999999</v>
      </c>
      <c r="AG34" s="139">
        <v>0</v>
      </c>
      <c r="AH34" s="139">
        <v>0</v>
      </c>
      <c r="AI34" s="139">
        <v>0</v>
      </c>
      <c r="AJ34" s="139">
        <v>0</v>
      </c>
      <c r="AK34" s="139">
        <v>0</v>
      </c>
      <c r="AL34" s="139">
        <v>0</v>
      </c>
      <c r="AM34" s="139">
        <v>0</v>
      </c>
      <c r="AN34" s="139">
        <v>0</v>
      </c>
      <c r="AO34" s="139">
        <v>0.00871979</v>
      </c>
      <c r="AP34" s="128"/>
    </row>
    <row r="35" spans="2:42" s="76" customFormat="1" ht="30" customHeight="1">
      <c r="B35" s="319"/>
      <c r="C35" s="320" t="s">
        <v>272</v>
      </c>
      <c r="D35" s="139">
        <v>0</v>
      </c>
      <c r="E35" s="139">
        <v>0</v>
      </c>
      <c r="F35" s="139">
        <v>0</v>
      </c>
      <c r="G35" s="139">
        <v>0</v>
      </c>
      <c r="H35" s="139">
        <v>0</v>
      </c>
      <c r="I35" s="139">
        <v>0</v>
      </c>
      <c r="J35" s="139">
        <v>0</v>
      </c>
      <c r="K35" s="139">
        <v>0</v>
      </c>
      <c r="L35" s="139">
        <v>0</v>
      </c>
      <c r="M35" s="139">
        <v>0</v>
      </c>
      <c r="N35" s="139">
        <v>0</v>
      </c>
      <c r="O35" s="139">
        <v>0</v>
      </c>
      <c r="P35" s="139">
        <v>0</v>
      </c>
      <c r="Q35" s="139">
        <v>0</v>
      </c>
      <c r="R35" s="139">
        <v>0</v>
      </c>
      <c r="S35" s="139">
        <v>0</v>
      </c>
      <c r="T35" s="139">
        <v>0</v>
      </c>
      <c r="U35" s="139">
        <v>0</v>
      </c>
      <c r="V35" s="139">
        <v>0</v>
      </c>
      <c r="W35" s="139">
        <v>0</v>
      </c>
      <c r="X35" s="139">
        <v>0</v>
      </c>
      <c r="Y35" s="139">
        <v>0</v>
      </c>
      <c r="Z35" s="139">
        <v>0</v>
      </c>
      <c r="AA35" s="139">
        <v>0</v>
      </c>
      <c r="AB35" s="139">
        <v>0</v>
      </c>
      <c r="AC35" s="139">
        <v>0</v>
      </c>
      <c r="AD35" s="139">
        <v>0</v>
      </c>
      <c r="AE35" s="139">
        <v>0</v>
      </c>
      <c r="AF35" s="139">
        <v>0</v>
      </c>
      <c r="AG35" s="139">
        <v>0</v>
      </c>
      <c r="AH35" s="139">
        <v>0</v>
      </c>
      <c r="AI35" s="139">
        <v>0</v>
      </c>
      <c r="AJ35" s="139">
        <v>0</v>
      </c>
      <c r="AK35" s="139">
        <v>0</v>
      </c>
      <c r="AL35" s="139">
        <v>0</v>
      </c>
      <c r="AM35" s="139">
        <v>0</v>
      </c>
      <c r="AN35" s="139">
        <v>0</v>
      </c>
      <c r="AO35" s="139">
        <v>0</v>
      </c>
      <c r="AP35" s="123"/>
    </row>
    <row r="36" spans="2:42" s="115" customFormat="1" ht="16.5" customHeight="1">
      <c r="B36" s="288"/>
      <c r="C36" s="68" t="s">
        <v>156</v>
      </c>
      <c r="D36" s="139">
        <v>0</v>
      </c>
      <c r="E36" s="139">
        <v>0</v>
      </c>
      <c r="F36" s="139">
        <v>0</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39">
        <v>0</v>
      </c>
      <c r="AG36" s="139">
        <v>0</v>
      </c>
      <c r="AH36" s="139">
        <v>0</v>
      </c>
      <c r="AI36" s="139">
        <v>0</v>
      </c>
      <c r="AJ36" s="139">
        <v>0</v>
      </c>
      <c r="AK36" s="139">
        <v>0</v>
      </c>
      <c r="AL36" s="139">
        <v>0</v>
      </c>
      <c r="AM36" s="139">
        <v>0</v>
      </c>
      <c r="AN36" s="139">
        <v>0</v>
      </c>
      <c r="AO36" s="139">
        <v>4.125</v>
      </c>
      <c r="AP36" s="128"/>
    </row>
    <row r="37" spans="2:42" s="115" customFormat="1" ht="16.5" customHeight="1">
      <c r="B37" s="288"/>
      <c r="C37" s="68" t="s">
        <v>61</v>
      </c>
      <c r="D37" s="139">
        <v>0</v>
      </c>
      <c r="E37" s="139">
        <v>0</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0</v>
      </c>
      <c r="AC37" s="139">
        <v>0</v>
      </c>
      <c r="AD37" s="139">
        <v>0</v>
      </c>
      <c r="AE37" s="139">
        <v>0</v>
      </c>
      <c r="AF37" s="139">
        <v>0</v>
      </c>
      <c r="AG37" s="139">
        <v>0</v>
      </c>
      <c r="AH37" s="139">
        <v>0</v>
      </c>
      <c r="AI37" s="139">
        <v>0</v>
      </c>
      <c r="AJ37" s="139">
        <v>0</v>
      </c>
      <c r="AK37" s="139">
        <v>0</v>
      </c>
      <c r="AL37" s="139">
        <v>0</v>
      </c>
      <c r="AM37" s="139">
        <v>0</v>
      </c>
      <c r="AN37" s="139">
        <v>0</v>
      </c>
      <c r="AO37" s="139">
        <v>0</v>
      </c>
      <c r="AP37" s="128"/>
    </row>
    <row r="38" spans="2:42" s="115" customFormat="1" ht="16.5" customHeight="1">
      <c r="B38" s="288"/>
      <c r="C38" s="68" t="s">
        <v>273</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0</v>
      </c>
      <c r="AC38" s="139">
        <v>0</v>
      </c>
      <c r="AD38" s="139">
        <v>0</v>
      </c>
      <c r="AE38" s="139">
        <v>0</v>
      </c>
      <c r="AF38" s="139">
        <v>0</v>
      </c>
      <c r="AG38" s="139">
        <v>0</v>
      </c>
      <c r="AH38" s="139">
        <v>0</v>
      </c>
      <c r="AI38" s="139">
        <v>0</v>
      </c>
      <c r="AJ38" s="139">
        <v>0</v>
      </c>
      <c r="AK38" s="139">
        <v>0</v>
      </c>
      <c r="AL38" s="139">
        <v>0</v>
      </c>
      <c r="AM38" s="139">
        <v>0</v>
      </c>
      <c r="AN38" s="139">
        <v>0</v>
      </c>
      <c r="AO38" s="139">
        <v>0</v>
      </c>
      <c r="AP38" s="128"/>
    </row>
    <row r="39" spans="2:42" s="115" customFormat="1" ht="16.5" customHeight="1">
      <c r="B39" s="288"/>
      <c r="C39" s="321" t="s">
        <v>135</v>
      </c>
      <c r="D39" s="139">
        <v>0</v>
      </c>
      <c r="E39" s="139">
        <v>0</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39">
        <v>0</v>
      </c>
      <c r="AG39" s="139">
        <v>0</v>
      </c>
      <c r="AH39" s="139">
        <v>0</v>
      </c>
      <c r="AI39" s="139">
        <v>0</v>
      </c>
      <c r="AJ39" s="139">
        <v>0</v>
      </c>
      <c r="AK39" s="139">
        <v>0</v>
      </c>
      <c r="AL39" s="139">
        <v>0</v>
      </c>
      <c r="AM39" s="139">
        <v>0</v>
      </c>
      <c r="AN39" s="139">
        <v>0</v>
      </c>
      <c r="AO39" s="139">
        <v>0</v>
      </c>
      <c r="AP39" s="128"/>
    </row>
    <row r="40" spans="2:42" s="115" customFormat="1" ht="16.5" customHeight="1">
      <c r="B40" s="288"/>
      <c r="C40" s="322" t="s">
        <v>8</v>
      </c>
      <c r="D40" s="139">
        <v>0</v>
      </c>
      <c r="E40" s="139">
        <v>0.00511073368</v>
      </c>
      <c r="F40" s="139">
        <v>0</v>
      </c>
      <c r="G40" s="139">
        <v>0</v>
      </c>
      <c r="H40" s="139">
        <v>0</v>
      </c>
      <c r="I40" s="139">
        <v>0.04897146864052</v>
      </c>
      <c r="J40" s="139">
        <v>0.07138223115999999</v>
      </c>
      <c r="K40" s="139">
        <v>0</v>
      </c>
      <c r="L40" s="139">
        <v>0</v>
      </c>
      <c r="M40" s="139">
        <v>0</v>
      </c>
      <c r="N40" s="139">
        <v>0.15893844473720087</v>
      </c>
      <c r="O40" s="139">
        <v>0.024023050423061545</v>
      </c>
      <c r="P40" s="139">
        <v>0.07131515256</v>
      </c>
      <c r="Q40" s="139">
        <v>0</v>
      </c>
      <c r="R40" s="139">
        <v>0.05631320686974179</v>
      </c>
      <c r="S40" s="139">
        <v>0</v>
      </c>
      <c r="T40" s="139">
        <v>0</v>
      </c>
      <c r="U40" s="139">
        <v>0</v>
      </c>
      <c r="V40" s="139">
        <v>0</v>
      </c>
      <c r="W40" s="139">
        <v>0</v>
      </c>
      <c r="X40" s="139">
        <v>0</v>
      </c>
      <c r="Y40" s="139">
        <v>0</v>
      </c>
      <c r="Z40" s="139">
        <v>0</v>
      </c>
      <c r="AA40" s="139">
        <v>0.01744374054494738</v>
      </c>
      <c r="AB40" s="139">
        <v>0</v>
      </c>
      <c r="AC40" s="139">
        <v>0</v>
      </c>
      <c r="AD40" s="139">
        <v>0</v>
      </c>
      <c r="AE40" s="139">
        <v>0.19481788625339277</v>
      </c>
      <c r="AF40" s="139">
        <v>0.0005827699999999999</v>
      </c>
      <c r="AG40" s="139">
        <v>0</v>
      </c>
      <c r="AH40" s="139">
        <v>0</v>
      </c>
      <c r="AI40" s="139">
        <v>0.00132040271593</v>
      </c>
      <c r="AJ40" s="139">
        <v>0</v>
      </c>
      <c r="AK40" s="139">
        <v>0</v>
      </c>
      <c r="AL40" s="139">
        <v>0</v>
      </c>
      <c r="AM40" s="139">
        <v>0</v>
      </c>
      <c r="AN40" s="139">
        <v>0</v>
      </c>
      <c r="AO40" s="139">
        <v>3.33946799338026</v>
      </c>
      <c r="AP40" s="128"/>
    </row>
    <row r="41" spans="2:42" s="76" customFormat="1" ht="24.75" customHeight="1">
      <c r="B41" s="319"/>
      <c r="C41" s="67" t="s">
        <v>96</v>
      </c>
      <c r="D41" s="139">
        <f aca="true" t="shared" si="7" ref="D41:AO41">D42+D43</f>
        <v>0</v>
      </c>
      <c r="E41" s="139">
        <f t="shared" si="7"/>
        <v>2</v>
      </c>
      <c r="F41" s="139">
        <f t="shared" si="7"/>
        <v>0</v>
      </c>
      <c r="G41" s="139">
        <f t="shared" si="7"/>
        <v>0</v>
      </c>
      <c r="H41" s="139">
        <f t="shared" si="7"/>
        <v>0</v>
      </c>
      <c r="I41" s="139">
        <f t="shared" si="7"/>
        <v>2</v>
      </c>
      <c r="J41" s="139">
        <f t="shared" si="7"/>
        <v>1.02136</v>
      </c>
      <c r="K41" s="139">
        <f t="shared" si="7"/>
        <v>0</v>
      </c>
      <c r="L41" s="139">
        <f t="shared" si="7"/>
        <v>0</v>
      </c>
      <c r="M41" s="139">
        <f t="shared" si="7"/>
        <v>0</v>
      </c>
      <c r="N41" s="139">
        <f t="shared" si="7"/>
        <v>0.01317589824152435</v>
      </c>
      <c r="O41" s="139">
        <f t="shared" si="7"/>
        <v>0.00965854406324431</v>
      </c>
      <c r="P41" s="139">
        <f t="shared" si="7"/>
        <v>5</v>
      </c>
      <c r="Q41" s="139">
        <f t="shared" si="7"/>
        <v>0</v>
      </c>
      <c r="R41" s="139">
        <f t="shared" si="7"/>
        <v>11.543308257052146</v>
      </c>
      <c r="S41" s="139">
        <f t="shared" si="7"/>
        <v>0</v>
      </c>
      <c r="T41" s="139">
        <f t="shared" si="7"/>
        <v>0</v>
      </c>
      <c r="U41" s="139">
        <f t="shared" si="7"/>
        <v>0</v>
      </c>
      <c r="V41" s="139">
        <f t="shared" si="7"/>
        <v>0</v>
      </c>
      <c r="W41" s="139">
        <f t="shared" si="7"/>
        <v>0</v>
      </c>
      <c r="X41" s="139">
        <f t="shared" si="7"/>
        <v>0</v>
      </c>
      <c r="Y41" s="139">
        <f t="shared" si="7"/>
        <v>0</v>
      </c>
      <c r="Z41" s="139">
        <f t="shared" si="7"/>
        <v>0</v>
      </c>
      <c r="AA41" s="139">
        <f t="shared" si="7"/>
        <v>0.5349974033345158</v>
      </c>
      <c r="AB41" s="139">
        <f t="shared" si="7"/>
        <v>0.012922515583033497</v>
      </c>
      <c r="AC41" s="139">
        <f t="shared" si="7"/>
        <v>0</v>
      </c>
      <c r="AD41" s="139">
        <f t="shared" si="7"/>
        <v>0</v>
      </c>
      <c r="AE41" s="139">
        <f t="shared" si="7"/>
        <v>80.02935716890741</v>
      </c>
      <c r="AF41" s="139">
        <f t="shared" si="7"/>
        <v>0.9804006646176455</v>
      </c>
      <c r="AG41" s="139">
        <f t="shared" si="7"/>
        <v>0.00016368519738509094</v>
      </c>
      <c r="AH41" s="139">
        <f t="shared" si="7"/>
        <v>0</v>
      </c>
      <c r="AI41" s="139">
        <f t="shared" si="7"/>
        <v>2</v>
      </c>
      <c r="AJ41" s="139">
        <f t="shared" si="7"/>
        <v>0</v>
      </c>
      <c r="AK41" s="139">
        <f t="shared" si="7"/>
        <v>0</v>
      </c>
      <c r="AL41" s="139">
        <f t="shared" si="7"/>
        <v>0.0769264046058</v>
      </c>
      <c r="AM41" s="139">
        <f t="shared" si="7"/>
        <v>0</v>
      </c>
      <c r="AN41" s="139">
        <f t="shared" si="7"/>
        <v>0.007312499366543352</v>
      </c>
      <c r="AO41" s="139">
        <f t="shared" si="7"/>
        <v>34</v>
      </c>
      <c r="AP41" s="123"/>
    </row>
    <row r="42" spans="2:42" s="323" customFormat="1" ht="16.5" customHeight="1">
      <c r="B42" s="119"/>
      <c r="C42" s="68" t="s">
        <v>144</v>
      </c>
      <c r="D42" s="139">
        <v>0</v>
      </c>
      <c r="E42" s="139">
        <v>2</v>
      </c>
      <c r="F42" s="139">
        <v>0</v>
      </c>
      <c r="G42" s="139">
        <v>0</v>
      </c>
      <c r="H42" s="139">
        <v>0</v>
      </c>
      <c r="I42" s="139">
        <v>2</v>
      </c>
      <c r="J42" s="139">
        <v>1.02136</v>
      </c>
      <c r="K42" s="139">
        <v>0</v>
      </c>
      <c r="L42" s="139">
        <v>0</v>
      </c>
      <c r="M42" s="139">
        <v>0</v>
      </c>
      <c r="N42" s="139">
        <v>0</v>
      </c>
      <c r="O42" s="139">
        <v>0.00965854406324431</v>
      </c>
      <c r="P42" s="139">
        <v>5</v>
      </c>
      <c r="Q42" s="139">
        <v>0</v>
      </c>
      <c r="R42" s="139">
        <v>11.543308257052146</v>
      </c>
      <c r="S42" s="139">
        <v>0</v>
      </c>
      <c r="T42" s="139">
        <v>0</v>
      </c>
      <c r="U42" s="139">
        <v>0</v>
      </c>
      <c r="V42" s="139">
        <v>0</v>
      </c>
      <c r="W42" s="139">
        <v>0</v>
      </c>
      <c r="X42" s="139">
        <v>0</v>
      </c>
      <c r="Y42" s="139">
        <v>0</v>
      </c>
      <c r="Z42" s="139">
        <v>0</v>
      </c>
      <c r="AA42" s="139">
        <v>0.5349974033345158</v>
      </c>
      <c r="AB42" s="139">
        <v>0.012922515583033497</v>
      </c>
      <c r="AC42" s="139">
        <v>0</v>
      </c>
      <c r="AD42" s="139">
        <v>0</v>
      </c>
      <c r="AE42" s="139">
        <v>80.02935716890741</v>
      </c>
      <c r="AF42" s="139">
        <v>0.9804006646176455</v>
      </c>
      <c r="AG42" s="139">
        <v>0.00016368519738509094</v>
      </c>
      <c r="AH42" s="139">
        <v>0</v>
      </c>
      <c r="AI42" s="139">
        <v>2</v>
      </c>
      <c r="AJ42" s="139">
        <v>0</v>
      </c>
      <c r="AK42" s="139">
        <v>0</v>
      </c>
      <c r="AL42" s="139">
        <v>0.0769264046058</v>
      </c>
      <c r="AM42" s="139">
        <v>0</v>
      </c>
      <c r="AN42" s="139">
        <v>0.007312499366543352</v>
      </c>
      <c r="AO42" s="139">
        <v>34</v>
      </c>
      <c r="AP42" s="126"/>
    </row>
    <row r="43" spans="2:42" s="115" customFormat="1" ht="16.5" customHeight="1">
      <c r="B43" s="288"/>
      <c r="C43" s="68" t="s">
        <v>145</v>
      </c>
      <c r="D43" s="139">
        <v>0</v>
      </c>
      <c r="E43" s="139">
        <v>0</v>
      </c>
      <c r="F43" s="139">
        <v>0</v>
      </c>
      <c r="G43" s="139">
        <v>0</v>
      </c>
      <c r="H43" s="139">
        <v>0</v>
      </c>
      <c r="I43" s="139">
        <v>0</v>
      </c>
      <c r="J43" s="139">
        <v>0</v>
      </c>
      <c r="K43" s="139">
        <v>0</v>
      </c>
      <c r="L43" s="139">
        <v>0</v>
      </c>
      <c r="M43" s="139">
        <v>0</v>
      </c>
      <c r="N43" s="139">
        <v>0.01317589824152435</v>
      </c>
      <c r="O43" s="139">
        <v>0</v>
      </c>
      <c r="P43" s="139">
        <v>0</v>
      </c>
      <c r="Q43" s="139">
        <v>0</v>
      </c>
      <c r="R43" s="139">
        <v>0</v>
      </c>
      <c r="S43" s="139">
        <v>0</v>
      </c>
      <c r="T43" s="139">
        <v>0</v>
      </c>
      <c r="U43" s="139">
        <v>0</v>
      </c>
      <c r="V43" s="139">
        <v>0</v>
      </c>
      <c r="W43" s="139">
        <v>0</v>
      </c>
      <c r="X43" s="139">
        <v>0</v>
      </c>
      <c r="Y43" s="139">
        <v>0</v>
      </c>
      <c r="Z43" s="139">
        <v>0</v>
      </c>
      <c r="AA43" s="139">
        <v>0</v>
      </c>
      <c r="AB43" s="139">
        <v>0</v>
      </c>
      <c r="AC43" s="139">
        <v>0</v>
      </c>
      <c r="AD43" s="139">
        <v>0</v>
      </c>
      <c r="AE43" s="139">
        <v>0</v>
      </c>
      <c r="AF43" s="139">
        <v>0</v>
      </c>
      <c r="AG43" s="139">
        <v>0</v>
      </c>
      <c r="AH43" s="139">
        <v>0</v>
      </c>
      <c r="AI43" s="139">
        <v>0</v>
      </c>
      <c r="AJ43" s="139">
        <v>0</v>
      </c>
      <c r="AK43" s="139">
        <v>0</v>
      </c>
      <c r="AL43" s="139">
        <v>0</v>
      </c>
      <c r="AM43" s="139">
        <v>0</v>
      </c>
      <c r="AN43" s="139">
        <v>0</v>
      </c>
      <c r="AO43" s="139">
        <v>0</v>
      </c>
      <c r="AP43" s="128"/>
    </row>
    <row r="44" spans="2:43" s="76" customFormat="1" ht="30" customHeight="1">
      <c r="B44" s="324"/>
      <c r="C44" s="67" t="s">
        <v>137</v>
      </c>
      <c r="D44" s="142">
        <f aca="true" t="shared" si="8" ref="D44:K44">+SUM(D41,D32,D29)</f>
        <v>0</v>
      </c>
      <c r="E44" s="142">
        <f t="shared" si="8"/>
        <v>2.00511073368</v>
      </c>
      <c r="F44" s="142">
        <f t="shared" si="8"/>
        <v>0</v>
      </c>
      <c r="G44" s="142">
        <f t="shared" si="8"/>
        <v>0</v>
      </c>
      <c r="H44" s="142">
        <f t="shared" si="8"/>
        <v>0</v>
      </c>
      <c r="I44" s="142">
        <f t="shared" si="8"/>
        <v>2.04897146864052</v>
      </c>
      <c r="J44" s="142">
        <f t="shared" si="8"/>
        <v>1.0927422311600001</v>
      </c>
      <c r="K44" s="142">
        <f t="shared" si="8"/>
        <v>0</v>
      </c>
      <c r="L44" s="142">
        <f aca="true" t="shared" si="9" ref="L44:AO44">+SUM(L41,L32,L29)</f>
        <v>0</v>
      </c>
      <c r="M44" s="142">
        <f t="shared" si="9"/>
        <v>0</v>
      </c>
      <c r="N44" s="142">
        <f t="shared" si="9"/>
        <v>0.08112891248162975</v>
      </c>
      <c r="O44" s="142">
        <f t="shared" si="9"/>
        <v>0.04031094334920057</v>
      </c>
      <c r="P44" s="142">
        <f t="shared" si="9"/>
        <v>5.07131515256</v>
      </c>
      <c r="Q44" s="142">
        <f t="shared" si="9"/>
        <v>0</v>
      </c>
      <c r="R44" s="142">
        <f t="shared" si="9"/>
        <v>11.77481672059852</v>
      </c>
      <c r="S44" s="142">
        <f t="shared" si="9"/>
        <v>0</v>
      </c>
      <c r="T44" s="142">
        <f t="shared" si="9"/>
        <v>0</v>
      </c>
      <c r="U44" s="142">
        <f t="shared" si="9"/>
        <v>0</v>
      </c>
      <c r="V44" s="142">
        <f t="shared" si="9"/>
        <v>0</v>
      </c>
      <c r="W44" s="142">
        <f t="shared" si="9"/>
        <v>0</v>
      </c>
      <c r="X44" s="142">
        <f t="shared" si="9"/>
        <v>0</v>
      </c>
      <c r="Y44" s="142">
        <f t="shared" si="9"/>
        <v>0</v>
      </c>
      <c r="Z44" s="142">
        <f t="shared" si="9"/>
        <v>0</v>
      </c>
      <c r="AA44" s="142">
        <f t="shared" si="9"/>
        <v>0.5524411438794632</v>
      </c>
      <c r="AB44" s="142">
        <f t="shared" si="9"/>
        <v>0.012922515583033497</v>
      </c>
      <c r="AC44" s="142">
        <f t="shared" si="9"/>
        <v>0</v>
      </c>
      <c r="AD44" s="142">
        <f t="shared" si="9"/>
        <v>0</v>
      </c>
      <c r="AE44" s="142">
        <f t="shared" si="9"/>
        <v>81.35858513241718</v>
      </c>
      <c r="AF44" s="142">
        <f t="shared" si="9"/>
        <v>0.9809834346176455</v>
      </c>
      <c r="AG44" s="142">
        <f t="shared" si="9"/>
        <v>0.23616368519738506</v>
      </c>
      <c r="AH44" s="142">
        <f t="shared" si="9"/>
        <v>0</v>
      </c>
      <c r="AI44" s="142">
        <f t="shared" si="9"/>
        <v>2.00132040271593</v>
      </c>
      <c r="AJ44" s="142">
        <f t="shared" si="9"/>
        <v>0</v>
      </c>
      <c r="AK44" s="142">
        <f t="shared" si="9"/>
        <v>0</v>
      </c>
      <c r="AL44" s="142">
        <f t="shared" si="9"/>
        <v>0.0769264046058</v>
      </c>
      <c r="AM44" s="142">
        <f t="shared" si="9"/>
        <v>0</v>
      </c>
      <c r="AN44" s="142">
        <f t="shared" si="9"/>
        <v>0.007312499366543352</v>
      </c>
      <c r="AO44" s="239">
        <f t="shared" si="9"/>
        <v>60.01406603338026</v>
      </c>
      <c r="AP44" s="123"/>
      <c r="AQ44" s="318"/>
    </row>
    <row r="45" spans="2:43" s="323" customFormat="1" ht="16.5" customHeight="1">
      <c r="B45" s="119"/>
      <c r="C45" s="120" t="s">
        <v>20</v>
      </c>
      <c r="D45" s="139">
        <v>0</v>
      </c>
      <c r="E45" s="139">
        <v>0</v>
      </c>
      <c r="F45" s="139">
        <v>0</v>
      </c>
      <c r="G45" s="139">
        <v>0</v>
      </c>
      <c r="H45" s="139">
        <v>0</v>
      </c>
      <c r="I45" s="139">
        <v>0</v>
      </c>
      <c r="J45" s="139">
        <v>0</v>
      </c>
      <c r="K45" s="139">
        <v>0</v>
      </c>
      <c r="L45" s="139">
        <v>0</v>
      </c>
      <c r="M45" s="139">
        <v>0</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39">
        <v>0</v>
      </c>
      <c r="AG45" s="139">
        <v>0</v>
      </c>
      <c r="AH45" s="139">
        <v>0</v>
      </c>
      <c r="AI45" s="139">
        <v>0</v>
      </c>
      <c r="AJ45" s="139">
        <v>0</v>
      </c>
      <c r="AK45" s="139">
        <v>0</v>
      </c>
      <c r="AL45" s="139">
        <v>0</v>
      </c>
      <c r="AM45" s="139">
        <v>0</v>
      </c>
      <c r="AN45" s="139">
        <v>0</v>
      </c>
      <c r="AO45" s="139">
        <v>0</v>
      </c>
      <c r="AP45" s="126"/>
      <c r="AQ45" s="325"/>
    </row>
    <row r="46" spans="2:43" s="323" customFormat="1" ht="16.5" customHeight="1">
      <c r="B46" s="119"/>
      <c r="C46" s="122" t="s">
        <v>21</v>
      </c>
      <c r="D46" s="139">
        <v>0</v>
      </c>
      <c r="E46" s="139">
        <v>0</v>
      </c>
      <c r="F46" s="139">
        <v>0</v>
      </c>
      <c r="G46" s="139">
        <v>0</v>
      </c>
      <c r="H46" s="139">
        <v>0</v>
      </c>
      <c r="I46" s="139">
        <v>0</v>
      </c>
      <c r="J46" s="139">
        <v>0</v>
      </c>
      <c r="K46" s="139">
        <v>0</v>
      </c>
      <c r="L46" s="139">
        <v>0</v>
      </c>
      <c r="M46" s="139">
        <v>0</v>
      </c>
      <c r="N46" s="139">
        <v>0</v>
      </c>
      <c r="O46" s="139">
        <v>0</v>
      </c>
      <c r="P46" s="139">
        <v>0</v>
      </c>
      <c r="Q46" s="139">
        <v>0</v>
      </c>
      <c r="R46" s="139">
        <v>0</v>
      </c>
      <c r="S46" s="139">
        <v>0</v>
      </c>
      <c r="T46" s="139">
        <v>0</v>
      </c>
      <c r="U46" s="139">
        <v>0</v>
      </c>
      <c r="V46" s="139">
        <v>0</v>
      </c>
      <c r="W46" s="139">
        <v>0</v>
      </c>
      <c r="X46" s="139">
        <v>0</v>
      </c>
      <c r="Y46" s="139">
        <v>0</v>
      </c>
      <c r="Z46" s="139">
        <v>0</v>
      </c>
      <c r="AA46" s="139">
        <v>0</v>
      </c>
      <c r="AB46" s="139">
        <v>0</v>
      </c>
      <c r="AC46" s="139">
        <v>0</v>
      </c>
      <c r="AD46" s="139">
        <v>0</v>
      </c>
      <c r="AE46" s="139">
        <v>0</v>
      </c>
      <c r="AF46" s="139">
        <v>0</v>
      </c>
      <c r="AG46" s="139">
        <v>0</v>
      </c>
      <c r="AH46" s="139">
        <v>0</v>
      </c>
      <c r="AI46" s="139">
        <v>0</v>
      </c>
      <c r="AJ46" s="139">
        <v>0</v>
      </c>
      <c r="AK46" s="139">
        <v>0</v>
      </c>
      <c r="AL46" s="139">
        <v>0</v>
      </c>
      <c r="AM46" s="139">
        <v>0</v>
      </c>
      <c r="AN46" s="139">
        <v>0</v>
      </c>
      <c r="AO46" s="139">
        <v>0</v>
      </c>
      <c r="AP46" s="126"/>
      <c r="AQ46" s="325"/>
    </row>
    <row r="47" spans="2:43" s="323" customFormat="1" ht="16.5" customHeight="1">
      <c r="B47" s="119"/>
      <c r="C47" s="122" t="s">
        <v>7</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327"/>
      <c r="AP47" s="328"/>
      <c r="AQ47" s="325"/>
    </row>
    <row r="48" spans="2:43" s="115" customFormat="1" ht="24.75" customHeight="1">
      <c r="B48" s="287"/>
      <c r="C48" s="329" t="s">
        <v>149</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317"/>
      <c r="AP48" s="128"/>
      <c r="AQ48" s="75"/>
    </row>
    <row r="49" spans="2:43" s="115" customFormat="1" ht="16.5" customHeight="1">
      <c r="B49" s="288"/>
      <c r="C49" s="68" t="s">
        <v>150</v>
      </c>
      <c r="D49" s="139">
        <v>0</v>
      </c>
      <c r="E49" s="139">
        <v>1.72511073368</v>
      </c>
      <c r="F49" s="139">
        <v>0</v>
      </c>
      <c r="G49" s="139">
        <v>0</v>
      </c>
      <c r="H49" s="139">
        <v>0</v>
      </c>
      <c r="I49" s="139">
        <v>1.04897146864052</v>
      </c>
      <c r="J49" s="139">
        <v>1.09274223116</v>
      </c>
      <c r="K49" s="139">
        <v>0</v>
      </c>
      <c r="L49" s="139">
        <v>0</v>
      </c>
      <c r="M49" s="139">
        <v>0</v>
      </c>
      <c r="N49" s="139">
        <v>0</v>
      </c>
      <c r="O49" s="139">
        <v>0.04031094334920057</v>
      </c>
      <c r="P49" s="139">
        <v>0.07131515256</v>
      </c>
      <c r="Q49" s="139">
        <v>0</v>
      </c>
      <c r="R49" s="139">
        <v>9.174816720598521</v>
      </c>
      <c r="S49" s="139">
        <v>0</v>
      </c>
      <c r="T49" s="139">
        <v>0</v>
      </c>
      <c r="U49" s="139">
        <v>0</v>
      </c>
      <c r="V49" s="139">
        <v>0</v>
      </c>
      <c r="W49" s="139">
        <v>0</v>
      </c>
      <c r="X49" s="139">
        <v>0</v>
      </c>
      <c r="Y49" s="139">
        <v>0</v>
      </c>
      <c r="Z49" s="139">
        <v>0</v>
      </c>
      <c r="AA49" s="139">
        <v>0.6924411438794632</v>
      </c>
      <c r="AB49" s="139">
        <v>0.012922515583033497</v>
      </c>
      <c r="AC49" s="139">
        <v>0</v>
      </c>
      <c r="AD49" s="139">
        <v>0</v>
      </c>
      <c r="AE49" s="139">
        <v>41.945049297014556</v>
      </c>
      <c r="AF49" s="139">
        <v>0.8749665942993968</v>
      </c>
      <c r="AG49" s="139">
        <v>0.00016368519738509094</v>
      </c>
      <c r="AH49" s="139">
        <v>0</v>
      </c>
      <c r="AI49" s="139">
        <v>2.00132040271593</v>
      </c>
      <c r="AJ49" s="139">
        <v>0</v>
      </c>
      <c r="AK49" s="139">
        <v>0</v>
      </c>
      <c r="AL49" s="139">
        <v>0</v>
      </c>
      <c r="AM49" s="139">
        <v>0</v>
      </c>
      <c r="AN49" s="139">
        <v>0.007312499366543352</v>
      </c>
      <c r="AO49" s="139">
        <v>53</v>
      </c>
      <c r="AP49" s="128"/>
      <c r="AQ49" s="75"/>
    </row>
    <row r="50" spans="2:43" s="115" customFormat="1" ht="16.5" customHeight="1">
      <c r="B50" s="288"/>
      <c r="C50" s="68" t="s">
        <v>151</v>
      </c>
      <c r="D50" s="139">
        <v>0</v>
      </c>
      <c r="E50" s="139">
        <v>0</v>
      </c>
      <c r="F50" s="139">
        <v>0</v>
      </c>
      <c r="G50" s="139">
        <v>0</v>
      </c>
      <c r="H50" s="139">
        <v>0</v>
      </c>
      <c r="I50" s="139">
        <v>1</v>
      </c>
      <c r="J50" s="139">
        <v>0</v>
      </c>
      <c r="K50" s="139">
        <v>0</v>
      </c>
      <c r="L50" s="139">
        <v>0</v>
      </c>
      <c r="M50" s="139">
        <v>0</v>
      </c>
      <c r="N50" s="139">
        <v>0</v>
      </c>
      <c r="O50" s="139">
        <v>0</v>
      </c>
      <c r="P50" s="139">
        <v>5</v>
      </c>
      <c r="Q50" s="139">
        <v>0</v>
      </c>
      <c r="R50" s="139">
        <v>3</v>
      </c>
      <c r="S50" s="139">
        <v>0</v>
      </c>
      <c r="T50" s="139">
        <v>0</v>
      </c>
      <c r="U50" s="139">
        <v>0</v>
      </c>
      <c r="V50" s="139">
        <v>0</v>
      </c>
      <c r="W50" s="139">
        <v>0</v>
      </c>
      <c r="X50" s="139">
        <v>0</v>
      </c>
      <c r="Y50" s="139">
        <v>0</v>
      </c>
      <c r="Z50" s="139">
        <v>0</v>
      </c>
      <c r="AA50" s="139">
        <v>0</v>
      </c>
      <c r="AB50" s="139">
        <v>0</v>
      </c>
      <c r="AC50" s="139">
        <v>0</v>
      </c>
      <c r="AD50" s="139">
        <v>0</v>
      </c>
      <c r="AE50" s="139">
        <v>39.41353583540263</v>
      </c>
      <c r="AF50" s="139">
        <v>0.10601684031824862</v>
      </c>
      <c r="AG50" s="139">
        <v>0</v>
      </c>
      <c r="AH50" s="139">
        <v>0</v>
      </c>
      <c r="AI50" s="139">
        <v>0</v>
      </c>
      <c r="AJ50" s="139">
        <v>0</v>
      </c>
      <c r="AK50" s="139">
        <v>0</v>
      </c>
      <c r="AL50" s="139">
        <v>0</v>
      </c>
      <c r="AM50" s="139">
        <v>0</v>
      </c>
      <c r="AN50" s="139">
        <v>0</v>
      </c>
      <c r="AO50" s="139">
        <v>7</v>
      </c>
      <c r="AP50" s="128"/>
      <c r="AQ50" s="75"/>
    </row>
    <row r="51" spans="2:43" s="115" customFormat="1" ht="16.5" customHeight="1">
      <c r="B51" s="287"/>
      <c r="C51" s="68" t="s">
        <v>152</v>
      </c>
      <c r="D51" s="139">
        <v>0</v>
      </c>
      <c r="E51" s="139">
        <v>0</v>
      </c>
      <c r="F51" s="139">
        <v>0</v>
      </c>
      <c r="G51" s="139">
        <v>0</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139">
        <v>0</v>
      </c>
      <c r="X51" s="139">
        <v>0</v>
      </c>
      <c r="Y51" s="139">
        <v>0</v>
      </c>
      <c r="Z51" s="139">
        <v>0</v>
      </c>
      <c r="AA51" s="139">
        <v>0</v>
      </c>
      <c r="AB51" s="139">
        <v>0</v>
      </c>
      <c r="AC51" s="139">
        <v>0</v>
      </c>
      <c r="AD51" s="139">
        <v>0</v>
      </c>
      <c r="AE51" s="139">
        <v>0</v>
      </c>
      <c r="AF51" s="139">
        <v>0</v>
      </c>
      <c r="AG51" s="139">
        <v>0</v>
      </c>
      <c r="AH51" s="139">
        <v>0</v>
      </c>
      <c r="AI51" s="139">
        <v>0</v>
      </c>
      <c r="AJ51" s="139">
        <v>0</v>
      </c>
      <c r="AK51" s="139">
        <v>0</v>
      </c>
      <c r="AL51" s="139">
        <v>0</v>
      </c>
      <c r="AM51" s="139">
        <v>0</v>
      </c>
      <c r="AN51" s="139">
        <v>0</v>
      </c>
      <c r="AO51" s="139">
        <v>0</v>
      </c>
      <c r="AP51" s="128"/>
      <c r="AQ51" s="75"/>
    </row>
    <row r="52" spans="2:43" s="76" customFormat="1" ht="30" customHeight="1">
      <c r="B52" s="286"/>
      <c r="C52" s="71" t="s">
        <v>287</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330"/>
      <c r="AP52" s="123"/>
      <c r="AQ52" s="318"/>
    </row>
    <row r="53" spans="2:42" s="115" customFormat="1" ht="16.5" customHeight="1">
      <c r="B53" s="287"/>
      <c r="C53" s="63" t="s">
        <v>94</v>
      </c>
      <c r="D53" s="139">
        <f aca="true" t="shared" si="10" ref="D53:AO53">D54+D55</f>
        <v>0</v>
      </c>
      <c r="E53" s="139">
        <f t="shared" si="10"/>
        <v>0</v>
      </c>
      <c r="F53" s="139">
        <f t="shared" si="10"/>
        <v>0</v>
      </c>
      <c r="G53" s="139">
        <f t="shared" si="10"/>
        <v>0</v>
      </c>
      <c r="H53" s="139">
        <f t="shared" si="10"/>
        <v>0</v>
      </c>
      <c r="I53" s="139">
        <f t="shared" si="10"/>
        <v>0</v>
      </c>
      <c r="J53" s="139">
        <f t="shared" si="10"/>
        <v>0</v>
      </c>
      <c r="K53" s="139">
        <f t="shared" si="10"/>
        <v>0</v>
      </c>
      <c r="L53" s="139">
        <f t="shared" si="10"/>
        <v>0</v>
      </c>
      <c r="M53" s="139">
        <f t="shared" si="10"/>
        <v>0</v>
      </c>
      <c r="N53" s="139">
        <f t="shared" si="10"/>
        <v>0</v>
      </c>
      <c r="O53" s="139">
        <f t="shared" si="10"/>
        <v>6</v>
      </c>
      <c r="P53" s="139">
        <f t="shared" si="10"/>
        <v>0</v>
      </c>
      <c r="Q53" s="139">
        <f t="shared" si="10"/>
        <v>0</v>
      </c>
      <c r="R53" s="139">
        <f t="shared" si="10"/>
        <v>69.57370169006234</v>
      </c>
      <c r="S53" s="139">
        <f t="shared" si="10"/>
        <v>0</v>
      </c>
      <c r="T53" s="139">
        <f t="shared" si="10"/>
        <v>0</v>
      </c>
      <c r="U53" s="139">
        <f t="shared" si="10"/>
        <v>0</v>
      </c>
      <c r="V53" s="139">
        <f t="shared" si="10"/>
        <v>0</v>
      </c>
      <c r="W53" s="139">
        <f t="shared" si="10"/>
        <v>0</v>
      </c>
      <c r="X53" s="139">
        <f t="shared" si="10"/>
        <v>0</v>
      </c>
      <c r="Y53" s="139">
        <f t="shared" si="10"/>
        <v>0</v>
      </c>
      <c r="Z53" s="139">
        <f t="shared" si="10"/>
        <v>0</v>
      </c>
      <c r="AA53" s="139">
        <f t="shared" si="10"/>
        <v>1</v>
      </c>
      <c r="AB53" s="139">
        <f t="shared" si="10"/>
        <v>0</v>
      </c>
      <c r="AC53" s="139">
        <f t="shared" si="10"/>
        <v>0</v>
      </c>
      <c r="AD53" s="139">
        <f t="shared" si="10"/>
        <v>0</v>
      </c>
      <c r="AE53" s="139">
        <f t="shared" si="10"/>
        <v>54.92764911569452</v>
      </c>
      <c r="AF53" s="139">
        <f t="shared" si="10"/>
        <v>296.27979999999997</v>
      </c>
      <c r="AG53" s="139">
        <f t="shared" si="10"/>
        <v>24</v>
      </c>
      <c r="AH53" s="139">
        <f t="shared" si="10"/>
        <v>0</v>
      </c>
      <c r="AI53" s="139">
        <f t="shared" si="10"/>
        <v>1</v>
      </c>
      <c r="AJ53" s="139">
        <f t="shared" si="10"/>
        <v>0</v>
      </c>
      <c r="AK53" s="139">
        <f t="shared" si="10"/>
        <v>0</v>
      </c>
      <c r="AL53" s="139">
        <f t="shared" si="10"/>
        <v>0</v>
      </c>
      <c r="AM53" s="139">
        <f t="shared" si="10"/>
        <v>0</v>
      </c>
      <c r="AN53" s="139">
        <f t="shared" si="10"/>
        <v>0</v>
      </c>
      <c r="AO53" s="139">
        <f t="shared" si="10"/>
        <v>15.097</v>
      </c>
      <c r="AP53" s="128"/>
    </row>
    <row r="54" spans="2:42" s="115" customFormat="1" ht="16.5" customHeight="1">
      <c r="B54" s="288"/>
      <c r="C54" s="68" t="s">
        <v>144</v>
      </c>
      <c r="D54" s="139">
        <v>0</v>
      </c>
      <c r="E54" s="139">
        <v>0</v>
      </c>
      <c r="F54" s="139">
        <v>0</v>
      </c>
      <c r="G54" s="139">
        <v>0</v>
      </c>
      <c r="H54" s="139">
        <v>0</v>
      </c>
      <c r="I54" s="139">
        <v>0</v>
      </c>
      <c r="J54" s="139">
        <v>0</v>
      </c>
      <c r="K54" s="139">
        <v>0</v>
      </c>
      <c r="L54" s="139">
        <v>0</v>
      </c>
      <c r="M54" s="139">
        <v>0</v>
      </c>
      <c r="N54" s="139">
        <v>0</v>
      </c>
      <c r="O54" s="139">
        <v>0</v>
      </c>
      <c r="P54" s="139">
        <v>0</v>
      </c>
      <c r="Q54" s="139">
        <v>0</v>
      </c>
      <c r="R54" s="139">
        <v>17.354095</v>
      </c>
      <c r="S54" s="139">
        <v>0</v>
      </c>
      <c r="T54" s="139">
        <v>0</v>
      </c>
      <c r="U54" s="139">
        <v>0</v>
      </c>
      <c r="V54" s="139">
        <v>0</v>
      </c>
      <c r="W54" s="139">
        <v>0</v>
      </c>
      <c r="X54" s="139">
        <v>0</v>
      </c>
      <c r="Y54" s="139">
        <v>0</v>
      </c>
      <c r="Z54" s="139">
        <v>0</v>
      </c>
      <c r="AA54" s="139">
        <v>0</v>
      </c>
      <c r="AB54" s="139">
        <v>0</v>
      </c>
      <c r="AC54" s="139">
        <v>0</v>
      </c>
      <c r="AD54" s="139">
        <v>0</v>
      </c>
      <c r="AE54" s="139">
        <v>41</v>
      </c>
      <c r="AF54" s="139">
        <v>2.21346</v>
      </c>
      <c r="AG54" s="139">
        <v>0</v>
      </c>
      <c r="AH54" s="139">
        <v>0</v>
      </c>
      <c r="AI54" s="139">
        <v>0</v>
      </c>
      <c r="AJ54" s="139">
        <v>0</v>
      </c>
      <c r="AK54" s="139">
        <v>0</v>
      </c>
      <c r="AL54" s="139">
        <v>0</v>
      </c>
      <c r="AM54" s="139">
        <v>0</v>
      </c>
      <c r="AN54" s="139">
        <v>0</v>
      </c>
      <c r="AO54" s="139">
        <v>0</v>
      </c>
      <c r="AP54" s="128"/>
    </row>
    <row r="55" spans="2:42" s="115" customFormat="1" ht="16.5" customHeight="1">
      <c r="B55" s="288"/>
      <c r="C55" s="68" t="s">
        <v>145</v>
      </c>
      <c r="D55" s="139">
        <v>0</v>
      </c>
      <c r="E55" s="139">
        <v>0</v>
      </c>
      <c r="F55" s="139">
        <v>0</v>
      </c>
      <c r="G55" s="139">
        <v>0</v>
      </c>
      <c r="H55" s="139">
        <v>0</v>
      </c>
      <c r="I55" s="139">
        <v>0</v>
      </c>
      <c r="J55" s="139">
        <v>0</v>
      </c>
      <c r="K55" s="139">
        <v>0</v>
      </c>
      <c r="L55" s="139">
        <v>0</v>
      </c>
      <c r="M55" s="139">
        <v>0</v>
      </c>
      <c r="N55" s="139">
        <v>0</v>
      </c>
      <c r="O55" s="139">
        <v>6</v>
      </c>
      <c r="P55" s="139">
        <v>0</v>
      </c>
      <c r="Q55" s="139">
        <v>0</v>
      </c>
      <c r="R55" s="139">
        <v>52.21960669006233</v>
      </c>
      <c r="S55" s="139">
        <v>0</v>
      </c>
      <c r="T55" s="139">
        <v>0</v>
      </c>
      <c r="U55" s="139">
        <v>0</v>
      </c>
      <c r="V55" s="139">
        <v>0</v>
      </c>
      <c r="W55" s="139">
        <v>0</v>
      </c>
      <c r="X55" s="139">
        <v>0</v>
      </c>
      <c r="Y55" s="139">
        <v>0</v>
      </c>
      <c r="Z55" s="139">
        <v>0</v>
      </c>
      <c r="AA55" s="139">
        <v>1</v>
      </c>
      <c r="AB55" s="139">
        <v>0</v>
      </c>
      <c r="AC55" s="139">
        <v>0</v>
      </c>
      <c r="AD55" s="139">
        <v>0</v>
      </c>
      <c r="AE55" s="139">
        <v>13.927649115694521</v>
      </c>
      <c r="AF55" s="139">
        <v>294.06633999999997</v>
      </c>
      <c r="AG55" s="139">
        <v>24</v>
      </c>
      <c r="AH55" s="139">
        <v>0</v>
      </c>
      <c r="AI55" s="139">
        <v>1</v>
      </c>
      <c r="AJ55" s="139">
        <v>0</v>
      </c>
      <c r="AK55" s="139">
        <v>0</v>
      </c>
      <c r="AL55" s="139">
        <v>0</v>
      </c>
      <c r="AM55" s="139">
        <v>0</v>
      </c>
      <c r="AN55" s="139">
        <v>0</v>
      </c>
      <c r="AO55" s="139">
        <v>15.097</v>
      </c>
      <c r="AP55" s="128"/>
    </row>
    <row r="56" spans="2:42" s="115" customFormat="1" ht="30" customHeight="1">
      <c r="B56" s="287"/>
      <c r="C56" s="63" t="s">
        <v>95</v>
      </c>
      <c r="D56" s="139">
        <f aca="true" t="shared" si="11" ref="D56:AO56">D57+D58</f>
        <v>0</v>
      </c>
      <c r="E56" s="139">
        <f t="shared" si="11"/>
        <v>0</v>
      </c>
      <c r="F56" s="139">
        <f t="shared" si="11"/>
        <v>0</v>
      </c>
      <c r="G56" s="139">
        <f t="shared" si="11"/>
        <v>0</v>
      </c>
      <c r="H56" s="139">
        <f t="shared" si="11"/>
        <v>0</v>
      </c>
      <c r="I56" s="139">
        <f t="shared" si="11"/>
        <v>0</v>
      </c>
      <c r="J56" s="139">
        <f t="shared" si="11"/>
        <v>0</v>
      </c>
      <c r="K56" s="139">
        <f t="shared" si="11"/>
        <v>0</v>
      </c>
      <c r="L56" s="139">
        <f t="shared" si="11"/>
        <v>0</v>
      </c>
      <c r="M56" s="139">
        <f t="shared" si="11"/>
        <v>0</v>
      </c>
      <c r="N56" s="139">
        <f t="shared" si="11"/>
        <v>0</v>
      </c>
      <c r="O56" s="139">
        <f t="shared" si="11"/>
        <v>0.006971170719478566</v>
      </c>
      <c r="P56" s="139">
        <f t="shared" si="11"/>
        <v>0</v>
      </c>
      <c r="Q56" s="139">
        <f t="shared" si="11"/>
        <v>0</v>
      </c>
      <c r="R56" s="139">
        <f t="shared" si="11"/>
        <v>3.2858896128987443</v>
      </c>
      <c r="S56" s="139">
        <f t="shared" si="11"/>
        <v>0</v>
      </c>
      <c r="T56" s="139">
        <f t="shared" si="11"/>
        <v>0</v>
      </c>
      <c r="U56" s="139">
        <f t="shared" si="11"/>
        <v>0</v>
      </c>
      <c r="V56" s="139">
        <f t="shared" si="11"/>
        <v>0</v>
      </c>
      <c r="W56" s="139">
        <f t="shared" si="11"/>
        <v>0</v>
      </c>
      <c r="X56" s="139">
        <f t="shared" si="11"/>
        <v>0</v>
      </c>
      <c r="Y56" s="139">
        <f t="shared" si="11"/>
        <v>0</v>
      </c>
      <c r="Z56" s="139">
        <f t="shared" si="11"/>
        <v>0</v>
      </c>
      <c r="AA56" s="139">
        <f t="shared" si="11"/>
        <v>0</v>
      </c>
      <c r="AB56" s="139">
        <f t="shared" si="11"/>
        <v>0</v>
      </c>
      <c r="AC56" s="139">
        <f t="shared" si="11"/>
        <v>0</v>
      </c>
      <c r="AD56" s="139">
        <f t="shared" si="11"/>
        <v>0</v>
      </c>
      <c r="AE56" s="139">
        <f t="shared" si="11"/>
        <v>2.920042300039693</v>
      </c>
      <c r="AF56" s="139">
        <f t="shared" si="11"/>
        <v>336.3171762346453</v>
      </c>
      <c r="AG56" s="139">
        <f t="shared" si="11"/>
        <v>0</v>
      </c>
      <c r="AH56" s="139">
        <f t="shared" si="11"/>
        <v>0</v>
      </c>
      <c r="AI56" s="139">
        <f t="shared" si="11"/>
        <v>0</v>
      </c>
      <c r="AJ56" s="139">
        <f t="shared" si="11"/>
        <v>0</v>
      </c>
      <c r="AK56" s="139">
        <f t="shared" si="11"/>
        <v>0</v>
      </c>
      <c r="AL56" s="139">
        <f t="shared" si="11"/>
        <v>0</v>
      </c>
      <c r="AM56" s="139">
        <f t="shared" si="11"/>
        <v>0</v>
      </c>
      <c r="AN56" s="139">
        <f t="shared" si="11"/>
        <v>0</v>
      </c>
      <c r="AO56" s="139">
        <f t="shared" si="11"/>
        <v>81.37899999999999</v>
      </c>
      <c r="AP56" s="128"/>
    </row>
    <row r="57" spans="2:42" s="115" customFormat="1" ht="16.5" customHeight="1">
      <c r="B57" s="287"/>
      <c r="C57" s="68" t="s">
        <v>144</v>
      </c>
      <c r="D57" s="139">
        <v>0</v>
      </c>
      <c r="E57" s="139">
        <v>0</v>
      </c>
      <c r="F57" s="139">
        <v>0</v>
      </c>
      <c r="G57" s="139">
        <v>0</v>
      </c>
      <c r="H57" s="139">
        <v>0</v>
      </c>
      <c r="I57" s="139">
        <v>0</v>
      </c>
      <c r="J57" s="139">
        <v>0</v>
      </c>
      <c r="K57" s="139">
        <v>0</v>
      </c>
      <c r="L57" s="139">
        <v>0</v>
      </c>
      <c r="M57" s="139">
        <v>0</v>
      </c>
      <c r="N57" s="139">
        <v>0</v>
      </c>
      <c r="O57" s="139">
        <v>0.006971170719478566</v>
      </c>
      <c r="P57" s="139">
        <v>0</v>
      </c>
      <c r="Q57" s="139">
        <v>0</v>
      </c>
      <c r="R57" s="139">
        <v>3.2858896128987443</v>
      </c>
      <c r="S57" s="139">
        <v>0</v>
      </c>
      <c r="T57" s="139">
        <v>0</v>
      </c>
      <c r="U57" s="139">
        <v>0</v>
      </c>
      <c r="V57" s="139">
        <v>0</v>
      </c>
      <c r="W57" s="139">
        <v>0</v>
      </c>
      <c r="X57" s="139">
        <v>0</v>
      </c>
      <c r="Y57" s="139">
        <v>0</v>
      </c>
      <c r="Z57" s="139">
        <v>0</v>
      </c>
      <c r="AA57" s="139">
        <v>0</v>
      </c>
      <c r="AB57" s="139">
        <v>0</v>
      </c>
      <c r="AC57" s="139">
        <v>0</v>
      </c>
      <c r="AD57" s="139">
        <v>0</v>
      </c>
      <c r="AE57" s="139">
        <v>2.920042300039693</v>
      </c>
      <c r="AF57" s="139">
        <v>0.18517623464527452</v>
      </c>
      <c r="AG57" s="139">
        <v>0</v>
      </c>
      <c r="AH57" s="139">
        <v>0</v>
      </c>
      <c r="AI57" s="139">
        <v>0</v>
      </c>
      <c r="AJ57" s="139">
        <v>0</v>
      </c>
      <c r="AK57" s="139">
        <v>0</v>
      </c>
      <c r="AL57" s="139">
        <v>0</v>
      </c>
      <c r="AM57" s="139">
        <v>0</v>
      </c>
      <c r="AN57" s="139">
        <v>0</v>
      </c>
      <c r="AO57" s="139">
        <f>49.745+0.5</f>
        <v>50.245</v>
      </c>
      <c r="AP57" s="128"/>
    </row>
    <row r="58" spans="2:42" s="115" customFormat="1" ht="16.5" customHeight="1">
      <c r="B58" s="287"/>
      <c r="C58" s="68" t="s">
        <v>145</v>
      </c>
      <c r="D58" s="139">
        <v>0</v>
      </c>
      <c r="E58" s="139">
        <v>0</v>
      </c>
      <c r="F58" s="139">
        <v>0</v>
      </c>
      <c r="G58" s="139">
        <v>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139">
        <v>0</v>
      </c>
      <c r="X58" s="139">
        <v>0</v>
      </c>
      <c r="Y58" s="139">
        <v>0</v>
      </c>
      <c r="Z58" s="139">
        <v>0</v>
      </c>
      <c r="AA58" s="139">
        <v>0</v>
      </c>
      <c r="AB58" s="139">
        <v>0</v>
      </c>
      <c r="AC58" s="139">
        <v>0</v>
      </c>
      <c r="AD58" s="139">
        <v>0</v>
      </c>
      <c r="AE58" s="139">
        <v>0</v>
      </c>
      <c r="AF58" s="139">
        <v>336.132</v>
      </c>
      <c r="AG58" s="139">
        <v>0</v>
      </c>
      <c r="AH58" s="139">
        <v>0</v>
      </c>
      <c r="AI58" s="139">
        <v>0</v>
      </c>
      <c r="AJ58" s="139">
        <v>0</v>
      </c>
      <c r="AK58" s="139">
        <v>0</v>
      </c>
      <c r="AL58" s="139">
        <v>0</v>
      </c>
      <c r="AM58" s="139">
        <v>0</v>
      </c>
      <c r="AN58" s="139">
        <v>0</v>
      </c>
      <c r="AO58" s="139">
        <v>31.134</v>
      </c>
      <c r="AP58" s="128"/>
    </row>
    <row r="59" spans="2:42" s="76" customFormat="1" ht="30" customHeight="1">
      <c r="B59" s="319"/>
      <c r="C59" s="320" t="s">
        <v>272</v>
      </c>
      <c r="D59" s="139">
        <v>0</v>
      </c>
      <c r="E59" s="139">
        <v>0</v>
      </c>
      <c r="F59" s="139">
        <v>0</v>
      </c>
      <c r="G59" s="139">
        <v>0</v>
      </c>
      <c r="H59" s="139">
        <v>0</v>
      </c>
      <c r="I59" s="139">
        <v>0</v>
      </c>
      <c r="J59" s="139">
        <v>0</v>
      </c>
      <c r="K59" s="139">
        <v>0</v>
      </c>
      <c r="L59" s="139">
        <v>0</v>
      </c>
      <c r="M59" s="139">
        <v>0</v>
      </c>
      <c r="N59" s="139">
        <v>0</v>
      </c>
      <c r="O59" s="139">
        <v>0</v>
      </c>
      <c r="P59" s="139">
        <v>0</v>
      </c>
      <c r="Q59" s="139">
        <v>0</v>
      </c>
      <c r="R59" s="139">
        <v>0</v>
      </c>
      <c r="S59" s="139">
        <v>0</v>
      </c>
      <c r="T59" s="139">
        <v>0</v>
      </c>
      <c r="U59" s="139">
        <v>0</v>
      </c>
      <c r="V59" s="139">
        <v>0</v>
      </c>
      <c r="W59" s="139">
        <v>0</v>
      </c>
      <c r="X59" s="139">
        <v>0</v>
      </c>
      <c r="Y59" s="139">
        <v>0</v>
      </c>
      <c r="Z59" s="139">
        <v>0</v>
      </c>
      <c r="AA59" s="139">
        <v>0</v>
      </c>
      <c r="AB59" s="139">
        <v>0</v>
      </c>
      <c r="AC59" s="139">
        <v>0</v>
      </c>
      <c r="AD59" s="139">
        <v>0</v>
      </c>
      <c r="AE59" s="139">
        <v>0</v>
      </c>
      <c r="AF59" s="139">
        <v>336.132</v>
      </c>
      <c r="AG59" s="139">
        <v>0</v>
      </c>
      <c r="AH59" s="139">
        <v>0</v>
      </c>
      <c r="AI59" s="139">
        <v>0</v>
      </c>
      <c r="AJ59" s="139">
        <v>0</v>
      </c>
      <c r="AK59" s="139">
        <v>0</v>
      </c>
      <c r="AL59" s="139">
        <v>0</v>
      </c>
      <c r="AM59" s="139">
        <v>0</v>
      </c>
      <c r="AN59" s="139">
        <v>0</v>
      </c>
      <c r="AO59" s="139">
        <f>44.838+0.3</f>
        <v>45.138</v>
      </c>
      <c r="AP59" s="123"/>
    </row>
    <row r="60" spans="2:42" s="115" customFormat="1" ht="16.5" customHeight="1">
      <c r="B60" s="288"/>
      <c r="C60" s="68" t="s">
        <v>156</v>
      </c>
      <c r="D60" s="139">
        <v>0</v>
      </c>
      <c r="E60" s="139">
        <v>0</v>
      </c>
      <c r="F60" s="139">
        <v>0</v>
      </c>
      <c r="G60" s="139">
        <v>0</v>
      </c>
      <c r="H60" s="139">
        <v>0</v>
      </c>
      <c r="I60" s="139">
        <v>0</v>
      </c>
      <c r="J60" s="139">
        <v>0</v>
      </c>
      <c r="K60" s="139">
        <v>0</v>
      </c>
      <c r="L60" s="139">
        <v>0</v>
      </c>
      <c r="M60" s="139">
        <v>0</v>
      </c>
      <c r="N60" s="139">
        <v>0</v>
      </c>
      <c r="O60" s="139">
        <v>0</v>
      </c>
      <c r="P60" s="139">
        <v>0</v>
      </c>
      <c r="Q60" s="139">
        <v>0</v>
      </c>
      <c r="R60" s="139">
        <v>0</v>
      </c>
      <c r="S60" s="139">
        <v>0</v>
      </c>
      <c r="T60" s="139">
        <v>0</v>
      </c>
      <c r="U60" s="139">
        <v>0</v>
      </c>
      <c r="V60" s="139">
        <v>0</v>
      </c>
      <c r="W60" s="139">
        <v>0</v>
      </c>
      <c r="X60" s="139">
        <v>0</v>
      </c>
      <c r="Y60" s="139">
        <v>0</v>
      </c>
      <c r="Z60" s="139">
        <v>0</v>
      </c>
      <c r="AA60" s="139">
        <v>0</v>
      </c>
      <c r="AB60" s="139">
        <v>0</v>
      </c>
      <c r="AC60" s="139">
        <v>0</v>
      </c>
      <c r="AD60" s="139">
        <v>0</v>
      </c>
      <c r="AE60" s="139">
        <v>0</v>
      </c>
      <c r="AF60" s="139">
        <v>0</v>
      </c>
      <c r="AG60" s="139">
        <v>0</v>
      </c>
      <c r="AH60" s="139">
        <v>0</v>
      </c>
      <c r="AI60" s="139">
        <v>0</v>
      </c>
      <c r="AJ60" s="139">
        <v>0</v>
      </c>
      <c r="AK60" s="139">
        <v>0</v>
      </c>
      <c r="AL60" s="139">
        <v>0</v>
      </c>
      <c r="AM60" s="139">
        <v>0</v>
      </c>
      <c r="AN60" s="139">
        <v>0</v>
      </c>
      <c r="AO60" s="139">
        <v>36.041</v>
      </c>
      <c r="AP60" s="128"/>
    </row>
    <row r="61" spans="2:42" s="115" customFormat="1" ht="16.5" customHeight="1">
      <c r="B61" s="288"/>
      <c r="C61" s="68" t="s">
        <v>61</v>
      </c>
      <c r="D61" s="139">
        <v>0</v>
      </c>
      <c r="E61" s="139">
        <v>0</v>
      </c>
      <c r="F61" s="139">
        <v>0</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c r="W61" s="139">
        <v>0</v>
      </c>
      <c r="X61" s="139">
        <v>0</v>
      </c>
      <c r="Y61" s="139">
        <v>0</v>
      </c>
      <c r="Z61" s="139">
        <v>0</v>
      </c>
      <c r="AA61" s="139">
        <v>0</v>
      </c>
      <c r="AB61" s="139">
        <v>0</v>
      </c>
      <c r="AC61" s="139">
        <v>0</v>
      </c>
      <c r="AD61" s="139">
        <v>0</v>
      </c>
      <c r="AE61" s="139">
        <v>0</v>
      </c>
      <c r="AF61" s="139">
        <v>0</v>
      </c>
      <c r="AG61" s="139">
        <v>0</v>
      </c>
      <c r="AH61" s="139">
        <v>0</v>
      </c>
      <c r="AI61" s="139">
        <v>0</v>
      </c>
      <c r="AJ61" s="139">
        <v>0</v>
      </c>
      <c r="AK61" s="139">
        <v>0</v>
      </c>
      <c r="AL61" s="139">
        <v>0</v>
      </c>
      <c r="AM61" s="139">
        <v>0</v>
      </c>
      <c r="AN61" s="139">
        <v>0</v>
      </c>
      <c r="AO61" s="139">
        <v>0</v>
      </c>
      <c r="AP61" s="128"/>
    </row>
    <row r="62" spans="2:42" s="115" customFormat="1" ht="16.5" customHeight="1">
      <c r="B62" s="288"/>
      <c r="C62" s="68" t="s">
        <v>273</v>
      </c>
      <c r="D62" s="139">
        <v>0</v>
      </c>
      <c r="E62" s="139">
        <v>0</v>
      </c>
      <c r="F62" s="139">
        <v>0</v>
      </c>
      <c r="G62" s="139">
        <v>0</v>
      </c>
      <c r="H62" s="139">
        <v>0</v>
      </c>
      <c r="I62" s="139">
        <v>0</v>
      </c>
      <c r="J62" s="139">
        <v>0</v>
      </c>
      <c r="K62" s="139">
        <v>0</v>
      </c>
      <c r="L62" s="139">
        <v>0</v>
      </c>
      <c r="M62" s="139">
        <v>0</v>
      </c>
      <c r="N62" s="139">
        <v>0</v>
      </c>
      <c r="O62" s="139">
        <v>0</v>
      </c>
      <c r="P62" s="139">
        <v>0</v>
      </c>
      <c r="Q62" s="139">
        <v>0</v>
      </c>
      <c r="R62" s="139">
        <v>0</v>
      </c>
      <c r="S62" s="139">
        <v>0</v>
      </c>
      <c r="T62" s="139">
        <v>0</v>
      </c>
      <c r="U62" s="139">
        <v>0</v>
      </c>
      <c r="V62" s="139">
        <v>0</v>
      </c>
      <c r="W62" s="139">
        <v>0</v>
      </c>
      <c r="X62" s="139">
        <v>0</v>
      </c>
      <c r="Y62" s="139">
        <v>0</v>
      </c>
      <c r="Z62" s="139">
        <v>0</v>
      </c>
      <c r="AA62" s="139">
        <v>0</v>
      </c>
      <c r="AB62" s="139">
        <v>0</v>
      </c>
      <c r="AC62" s="139">
        <v>0</v>
      </c>
      <c r="AD62" s="139">
        <v>0</v>
      </c>
      <c r="AE62" s="139">
        <v>0</v>
      </c>
      <c r="AF62" s="139">
        <v>0</v>
      </c>
      <c r="AG62" s="139">
        <v>0</v>
      </c>
      <c r="AH62" s="139">
        <v>0</v>
      </c>
      <c r="AI62" s="139">
        <v>0</v>
      </c>
      <c r="AJ62" s="139">
        <v>0</v>
      </c>
      <c r="AK62" s="139">
        <v>0</v>
      </c>
      <c r="AL62" s="139">
        <v>0</v>
      </c>
      <c r="AM62" s="139">
        <v>0</v>
      </c>
      <c r="AN62" s="139">
        <v>0</v>
      </c>
      <c r="AO62" s="139">
        <v>0</v>
      </c>
      <c r="AP62" s="128"/>
    </row>
    <row r="63" spans="2:42" s="115" customFormat="1" ht="16.5" customHeight="1">
      <c r="B63" s="288"/>
      <c r="C63" s="321" t="s">
        <v>135</v>
      </c>
      <c r="D63" s="139">
        <v>0</v>
      </c>
      <c r="E63" s="139">
        <v>0</v>
      </c>
      <c r="F63" s="139">
        <v>0</v>
      </c>
      <c r="G63" s="139">
        <v>0</v>
      </c>
      <c r="H63" s="139">
        <v>0</v>
      </c>
      <c r="I63" s="139">
        <v>0</v>
      </c>
      <c r="J63" s="139">
        <v>0</v>
      </c>
      <c r="K63" s="139">
        <v>0</v>
      </c>
      <c r="L63" s="139">
        <v>0</v>
      </c>
      <c r="M63" s="139">
        <v>0</v>
      </c>
      <c r="N63" s="139">
        <v>0</v>
      </c>
      <c r="O63" s="139">
        <v>0.006971170719478566</v>
      </c>
      <c r="P63" s="139">
        <v>0</v>
      </c>
      <c r="Q63" s="139">
        <v>0</v>
      </c>
      <c r="R63" s="139">
        <v>3.2858896128987443</v>
      </c>
      <c r="S63" s="139">
        <v>0</v>
      </c>
      <c r="T63" s="139">
        <v>0</v>
      </c>
      <c r="U63" s="139">
        <v>0</v>
      </c>
      <c r="V63" s="139">
        <v>0</v>
      </c>
      <c r="W63" s="139">
        <v>0</v>
      </c>
      <c r="X63" s="139">
        <v>0</v>
      </c>
      <c r="Y63" s="139">
        <v>0</v>
      </c>
      <c r="Z63" s="139">
        <v>0</v>
      </c>
      <c r="AA63" s="139">
        <v>0</v>
      </c>
      <c r="AB63" s="139">
        <v>0</v>
      </c>
      <c r="AC63" s="139">
        <v>0</v>
      </c>
      <c r="AD63" s="139">
        <v>0</v>
      </c>
      <c r="AE63" s="139">
        <v>2.920042300039693</v>
      </c>
      <c r="AF63" s="139">
        <v>0.18517623464527452</v>
      </c>
      <c r="AG63" s="139">
        <v>0</v>
      </c>
      <c r="AH63" s="139">
        <v>0</v>
      </c>
      <c r="AI63" s="139">
        <v>0</v>
      </c>
      <c r="AJ63" s="139">
        <v>0</v>
      </c>
      <c r="AK63" s="139">
        <v>0</v>
      </c>
      <c r="AL63" s="139">
        <v>0</v>
      </c>
      <c r="AM63" s="139">
        <v>0</v>
      </c>
      <c r="AN63" s="139">
        <v>0</v>
      </c>
      <c r="AO63" s="139">
        <v>0</v>
      </c>
      <c r="AP63" s="128"/>
    </row>
    <row r="64" spans="2:42" s="115" customFormat="1" ht="16.5" customHeight="1">
      <c r="B64" s="288"/>
      <c r="C64" s="322" t="s">
        <v>8</v>
      </c>
      <c r="D64" s="139">
        <v>0</v>
      </c>
      <c r="E64" s="139">
        <v>0</v>
      </c>
      <c r="F64" s="139">
        <v>0</v>
      </c>
      <c r="G64" s="139">
        <v>0</v>
      </c>
      <c r="H64" s="139">
        <v>0</v>
      </c>
      <c r="I64" s="139">
        <v>0</v>
      </c>
      <c r="J64" s="139">
        <v>0</v>
      </c>
      <c r="K64" s="139">
        <v>0</v>
      </c>
      <c r="L64" s="139">
        <v>0</v>
      </c>
      <c r="M64" s="139">
        <v>0</v>
      </c>
      <c r="N64" s="139">
        <v>0</v>
      </c>
      <c r="O64" s="139">
        <v>0</v>
      </c>
      <c r="P64" s="139">
        <v>0</v>
      </c>
      <c r="Q64" s="139">
        <v>0</v>
      </c>
      <c r="R64" s="139">
        <v>0</v>
      </c>
      <c r="S64" s="139">
        <v>0</v>
      </c>
      <c r="T64" s="139">
        <v>0</v>
      </c>
      <c r="U64" s="139">
        <v>0</v>
      </c>
      <c r="V64" s="139">
        <v>0</v>
      </c>
      <c r="W64" s="139">
        <v>0</v>
      </c>
      <c r="X64" s="139">
        <v>0</v>
      </c>
      <c r="Y64" s="139">
        <v>0</v>
      </c>
      <c r="Z64" s="139">
        <v>0</v>
      </c>
      <c r="AA64" s="139">
        <v>0</v>
      </c>
      <c r="AB64" s="139">
        <v>0</v>
      </c>
      <c r="AC64" s="139">
        <v>0</v>
      </c>
      <c r="AD64" s="139">
        <v>0</v>
      </c>
      <c r="AE64" s="139">
        <v>0</v>
      </c>
      <c r="AF64" s="139">
        <v>0</v>
      </c>
      <c r="AG64" s="139">
        <v>0</v>
      </c>
      <c r="AH64" s="139">
        <v>0</v>
      </c>
      <c r="AI64" s="139">
        <v>0</v>
      </c>
      <c r="AJ64" s="139">
        <v>0</v>
      </c>
      <c r="AK64" s="139">
        <v>0</v>
      </c>
      <c r="AL64" s="139">
        <v>0</v>
      </c>
      <c r="AM64" s="139">
        <v>0</v>
      </c>
      <c r="AN64" s="139">
        <v>0</v>
      </c>
      <c r="AO64" s="139">
        <v>0</v>
      </c>
      <c r="AP64" s="128"/>
    </row>
    <row r="65" spans="2:42" s="76" customFormat="1" ht="24.75" customHeight="1">
      <c r="B65" s="319"/>
      <c r="C65" s="67" t="s">
        <v>96</v>
      </c>
      <c r="D65" s="139">
        <f aca="true" t="shared" si="12" ref="D65:AO65">D66+D67</f>
        <v>0</v>
      </c>
      <c r="E65" s="139">
        <f t="shared" si="12"/>
        <v>0</v>
      </c>
      <c r="F65" s="139">
        <f t="shared" si="12"/>
        <v>0</v>
      </c>
      <c r="G65" s="139">
        <f t="shared" si="12"/>
        <v>0</v>
      </c>
      <c r="H65" s="139">
        <f t="shared" si="12"/>
        <v>0</v>
      </c>
      <c r="I65" s="139">
        <f t="shared" si="12"/>
        <v>0</v>
      </c>
      <c r="J65" s="139">
        <f t="shared" si="12"/>
        <v>0</v>
      </c>
      <c r="K65" s="139">
        <f t="shared" si="12"/>
        <v>0</v>
      </c>
      <c r="L65" s="139">
        <f t="shared" si="12"/>
        <v>0</v>
      </c>
      <c r="M65" s="139">
        <f t="shared" si="12"/>
        <v>0</v>
      </c>
      <c r="N65" s="139">
        <f t="shared" si="12"/>
        <v>0.061450362337201636</v>
      </c>
      <c r="O65" s="139">
        <f t="shared" si="12"/>
        <v>0</v>
      </c>
      <c r="P65" s="139">
        <f t="shared" si="12"/>
        <v>1</v>
      </c>
      <c r="Q65" s="139">
        <f t="shared" si="12"/>
        <v>0</v>
      </c>
      <c r="R65" s="139">
        <f t="shared" si="12"/>
        <v>3.060051690062332</v>
      </c>
      <c r="S65" s="139">
        <f t="shared" si="12"/>
        <v>0</v>
      </c>
      <c r="T65" s="139">
        <f t="shared" si="12"/>
        <v>0</v>
      </c>
      <c r="U65" s="139">
        <f t="shared" si="12"/>
        <v>0</v>
      </c>
      <c r="V65" s="139">
        <f t="shared" si="12"/>
        <v>0</v>
      </c>
      <c r="W65" s="139">
        <f t="shared" si="12"/>
        <v>0</v>
      </c>
      <c r="X65" s="139">
        <f t="shared" si="12"/>
        <v>0</v>
      </c>
      <c r="Y65" s="139">
        <f t="shared" si="12"/>
        <v>0</v>
      </c>
      <c r="Z65" s="139">
        <f t="shared" si="12"/>
        <v>0</v>
      </c>
      <c r="AA65" s="139">
        <f t="shared" si="12"/>
        <v>0</v>
      </c>
      <c r="AB65" s="139">
        <f t="shared" si="12"/>
        <v>0</v>
      </c>
      <c r="AC65" s="139">
        <f t="shared" si="12"/>
        <v>0</v>
      </c>
      <c r="AD65" s="139">
        <f t="shared" si="12"/>
        <v>0</v>
      </c>
      <c r="AE65" s="139">
        <f t="shared" si="12"/>
        <v>168.14609932600212</v>
      </c>
      <c r="AF65" s="139">
        <f t="shared" si="12"/>
        <v>374.1486</v>
      </c>
      <c r="AG65" s="139">
        <f t="shared" si="12"/>
        <v>3</v>
      </c>
      <c r="AH65" s="139">
        <f t="shared" si="12"/>
        <v>0</v>
      </c>
      <c r="AI65" s="139">
        <f t="shared" si="12"/>
        <v>0</v>
      </c>
      <c r="AJ65" s="139">
        <f t="shared" si="12"/>
        <v>0</v>
      </c>
      <c r="AK65" s="139">
        <f t="shared" si="12"/>
        <v>0</v>
      </c>
      <c r="AL65" s="139">
        <f t="shared" si="12"/>
        <v>0</v>
      </c>
      <c r="AM65" s="139">
        <f t="shared" si="12"/>
        <v>0</v>
      </c>
      <c r="AN65" s="139">
        <f t="shared" si="12"/>
        <v>0</v>
      </c>
      <c r="AO65" s="139">
        <f t="shared" si="12"/>
        <v>0.98907</v>
      </c>
      <c r="AP65" s="123"/>
    </row>
    <row r="66" spans="2:42" s="323" customFormat="1" ht="16.5" customHeight="1">
      <c r="B66" s="119"/>
      <c r="C66" s="68" t="s">
        <v>144</v>
      </c>
      <c r="D66" s="139">
        <v>0</v>
      </c>
      <c r="E66" s="139">
        <v>0</v>
      </c>
      <c r="F66" s="139">
        <v>0</v>
      </c>
      <c r="G66" s="139">
        <v>0</v>
      </c>
      <c r="H66" s="139">
        <v>0</v>
      </c>
      <c r="I66" s="139">
        <v>0</v>
      </c>
      <c r="J66" s="139">
        <v>0</v>
      </c>
      <c r="K66" s="139">
        <v>0</v>
      </c>
      <c r="L66" s="139">
        <v>0</v>
      </c>
      <c r="M66" s="139">
        <v>0</v>
      </c>
      <c r="N66" s="139">
        <v>0</v>
      </c>
      <c r="O66" s="139">
        <v>0</v>
      </c>
      <c r="P66" s="139">
        <v>1</v>
      </c>
      <c r="Q66" s="139">
        <v>0</v>
      </c>
      <c r="R66" s="139">
        <v>3.060051690062332</v>
      </c>
      <c r="S66" s="139">
        <v>0</v>
      </c>
      <c r="T66" s="139">
        <v>0</v>
      </c>
      <c r="U66" s="139">
        <v>0</v>
      </c>
      <c r="V66" s="139">
        <v>0</v>
      </c>
      <c r="W66" s="139">
        <v>0</v>
      </c>
      <c r="X66" s="139">
        <v>0</v>
      </c>
      <c r="Y66" s="139">
        <v>0</v>
      </c>
      <c r="Z66" s="139">
        <v>0</v>
      </c>
      <c r="AA66" s="139">
        <v>0</v>
      </c>
      <c r="AB66" s="139">
        <v>0</v>
      </c>
      <c r="AC66" s="139">
        <v>0</v>
      </c>
      <c r="AD66" s="139">
        <v>0</v>
      </c>
      <c r="AE66" s="139">
        <v>128.71489932600213</v>
      </c>
      <c r="AF66" s="139">
        <v>374.1486</v>
      </c>
      <c r="AG66" s="139">
        <v>0</v>
      </c>
      <c r="AH66" s="139">
        <v>0</v>
      </c>
      <c r="AI66" s="139">
        <v>0</v>
      </c>
      <c r="AJ66" s="139">
        <v>0</v>
      </c>
      <c r="AK66" s="139">
        <v>0</v>
      </c>
      <c r="AL66" s="139">
        <v>0</v>
      </c>
      <c r="AM66" s="139">
        <v>0</v>
      </c>
      <c r="AN66" s="139">
        <v>0</v>
      </c>
      <c r="AO66" s="139">
        <v>0.98907</v>
      </c>
      <c r="AP66" s="126"/>
    </row>
    <row r="67" spans="2:42" s="115" customFormat="1" ht="16.5" customHeight="1">
      <c r="B67" s="288"/>
      <c r="C67" s="68" t="s">
        <v>145</v>
      </c>
      <c r="D67" s="139">
        <v>0</v>
      </c>
      <c r="E67" s="139">
        <v>0</v>
      </c>
      <c r="F67" s="139">
        <v>0</v>
      </c>
      <c r="G67" s="139">
        <v>0</v>
      </c>
      <c r="H67" s="139">
        <v>0</v>
      </c>
      <c r="I67" s="139">
        <v>0</v>
      </c>
      <c r="J67" s="139">
        <v>0</v>
      </c>
      <c r="K67" s="139">
        <v>0</v>
      </c>
      <c r="L67" s="139">
        <v>0</v>
      </c>
      <c r="M67" s="139">
        <v>0</v>
      </c>
      <c r="N67" s="139">
        <v>0.061450362337201636</v>
      </c>
      <c r="O67" s="139">
        <v>0</v>
      </c>
      <c r="P67" s="139">
        <v>0</v>
      </c>
      <c r="Q67" s="139">
        <v>0</v>
      </c>
      <c r="R67" s="139">
        <v>0</v>
      </c>
      <c r="S67" s="139">
        <v>0</v>
      </c>
      <c r="T67" s="139">
        <v>0</v>
      </c>
      <c r="U67" s="139">
        <v>0</v>
      </c>
      <c r="V67" s="139">
        <v>0</v>
      </c>
      <c r="W67" s="139">
        <v>0</v>
      </c>
      <c r="X67" s="139">
        <v>0</v>
      </c>
      <c r="Y67" s="139">
        <v>0</v>
      </c>
      <c r="Z67" s="139">
        <v>0</v>
      </c>
      <c r="AA67" s="139">
        <v>0</v>
      </c>
      <c r="AB67" s="139">
        <v>0</v>
      </c>
      <c r="AC67" s="139">
        <v>0</v>
      </c>
      <c r="AD67" s="139">
        <v>0</v>
      </c>
      <c r="AE67" s="139">
        <v>39.4312</v>
      </c>
      <c r="AF67" s="139">
        <v>0</v>
      </c>
      <c r="AG67" s="139">
        <v>3</v>
      </c>
      <c r="AH67" s="139">
        <v>0</v>
      </c>
      <c r="AI67" s="139">
        <v>0</v>
      </c>
      <c r="AJ67" s="139">
        <v>0</v>
      </c>
      <c r="AK67" s="139">
        <v>0</v>
      </c>
      <c r="AL67" s="139">
        <v>0</v>
      </c>
      <c r="AM67" s="139">
        <v>0</v>
      </c>
      <c r="AN67" s="139">
        <v>0</v>
      </c>
      <c r="AO67" s="139">
        <v>0</v>
      </c>
      <c r="AP67" s="128"/>
    </row>
    <row r="68" spans="2:43" s="76" customFormat="1" ht="30" customHeight="1">
      <c r="B68" s="324"/>
      <c r="C68" s="67" t="s">
        <v>138</v>
      </c>
      <c r="D68" s="142">
        <f aca="true" t="shared" si="13" ref="D68:K68">+SUM(D65,D56,D53)</f>
        <v>0</v>
      </c>
      <c r="E68" s="142">
        <f t="shared" si="13"/>
        <v>0</v>
      </c>
      <c r="F68" s="142">
        <f t="shared" si="13"/>
        <v>0</v>
      </c>
      <c r="G68" s="142">
        <f t="shared" si="13"/>
        <v>0</v>
      </c>
      <c r="H68" s="142">
        <f t="shared" si="13"/>
        <v>0</v>
      </c>
      <c r="I68" s="142">
        <f t="shared" si="13"/>
        <v>0</v>
      </c>
      <c r="J68" s="142">
        <f t="shared" si="13"/>
        <v>0</v>
      </c>
      <c r="K68" s="142">
        <f t="shared" si="13"/>
        <v>0</v>
      </c>
      <c r="L68" s="142">
        <f aca="true" t="shared" si="14" ref="L68:AN68">+SUM(L65,L56,L53)</f>
        <v>0</v>
      </c>
      <c r="M68" s="142">
        <f t="shared" si="14"/>
        <v>0</v>
      </c>
      <c r="N68" s="142">
        <f t="shared" si="14"/>
        <v>0.061450362337201636</v>
      </c>
      <c r="O68" s="142">
        <f t="shared" si="14"/>
        <v>6.006971170719479</v>
      </c>
      <c r="P68" s="142">
        <f t="shared" si="14"/>
        <v>1</v>
      </c>
      <c r="Q68" s="142">
        <f t="shared" si="14"/>
        <v>0</v>
      </c>
      <c r="R68" s="142">
        <f t="shared" si="14"/>
        <v>75.91964299302342</v>
      </c>
      <c r="S68" s="142">
        <f t="shared" si="14"/>
        <v>0</v>
      </c>
      <c r="T68" s="142">
        <f t="shared" si="14"/>
        <v>0</v>
      </c>
      <c r="U68" s="142">
        <f t="shared" si="14"/>
        <v>0</v>
      </c>
      <c r="V68" s="142">
        <f t="shared" si="14"/>
        <v>0</v>
      </c>
      <c r="W68" s="142">
        <f t="shared" si="14"/>
        <v>0</v>
      </c>
      <c r="X68" s="142">
        <f t="shared" si="14"/>
        <v>0</v>
      </c>
      <c r="Y68" s="142">
        <f t="shared" si="14"/>
        <v>0</v>
      </c>
      <c r="Z68" s="142">
        <f t="shared" si="14"/>
        <v>0</v>
      </c>
      <c r="AA68" s="142">
        <f t="shared" si="14"/>
        <v>1</v>
      </c>
      <c r="AB68" s="142">
        <f t="shared" si="14"/>
        <v>0</v>
      </c>
      <c r="AC68" s="142">
        <f t="shared" si="14"/>
        <v>0</v>
      </c>
      <c r="AD68" s="142">
        <f t="shared" si="14"/>
        <v>0</v>
      </c>
      <c r="AE68" s="142">
        <f t="shared" si="14"/>
        <v>225.99379074173632</v>
      </c>
      <c r="AF68" s="142">
        <f t="shared" si="14"/>
        <v>1006.7455762346453</v>
      </c>
      <c r="AG68" s="142">
        <f t="shared" si="14"/>
        <v>27</v>
      </c>
      <c r="AH68" s="142">
        <f t="shared" si="14"/>
        <v>0</v>
      </c>
      <c r="AI68" s="142">
        <f t="shared" si="14"/>
        <v>1</v>
      </c>
      <c r="AJ68" s="142">
        <f t="shared" si="14"/>
        <v>0</v>
      </c>
      <c r="AK68" s="142">
        <f t="shared" si="14"/>
        <v>0</v>
      </c>
      <c r="AL68" s="142">
        <f t="shared" si="14"/>
        <v>0</v>
      </c>
      <c r="AM68" s="142">
        <f t="shared" si="14"/>
        <v>0</v>
      </c>
      <c r="AN68" s="142">
        <f t="shared" si="14"/>
        <v>0</v>
      </c>
      <c r="AO68" s="239">
        <f>+SUM(AO65,AO56,AO53)</f>
        <v>97.46506999999998</v>
      </c>
      <c r="AP68" s="240">
        <f>+SUM(AP65,AP56,AP53)</f>
        <v>0</v>
      </c>
      <c r="AQ68" s="318"/>
    </row>
    <row r="69" spans="2:43" s="323" customFormat="1" ht="16.5" customHeight="1">
      <c r="B69" s="119"/>
      <c r="C69" s="120" t="s">
        <v>20</v>
      </c>
      <c r="D69" s="139">
        <v>0</v>
      </c>
      <c r="E69" s="139">
        <v>0</v>
      </c>
      <c r="F69" s="139">
        <v>0</v>
      </c>
      <c r="G69" s="139">
        <v>0</v>
      </c>
      <c r="H69" s="139">
        <v>0</v>
      </c>
      <c r="I69" s="139">
        <v>0</v>
      </c>
      <c r="J69" s="139">
        <v>0</v>
      </c>
      <c r="K69" s="139">
        <v>0</v>
      </c>
      <c r="L69" s="139">
        <v>0</v>
      </c>
      <c r="M69" s="139">
        <v>0</v>
      </c>
      <c r="N69" s="139">
        <v>0</v>
      </c>
      <c r="O69" s="139">
        <v>0</v>
      </c>
      <c r="P69" s="139">
        <v>0</v>
      </c>
      <c r="Q69" s="139">
        <v>0</v>
      </c>
      <c r="R69" s="139">
        <v>0</v>
      </c>
      <c r="S69" s="139">
        <v>0</v>
      </c>
      <c r="T69" s="139">
        <v>0</v>
      </c>
      <c r="U69" s="139">
        <v>0</v>
      </c>
      <c r="V69" s="139">
        <v>0</v>
      </c>
      <c r="W69" s="139">
        <v>0</v>
      </c>
      <c r="X69" s="139">
        <v>0</v>
      </c>
      <c r="Y69" s="139">
        <v>0</v>
      </c>
      <c r="Z69" s="139">
        <v>0</v>
      </c>
      <c r="AA69" s="139">
        <v>0</v>
      </c>
      <c r="AB69" s="139">
        <v>0</v>
      </c>
      <c r="AC69" s="139">
        <v>0</v>
      </c>
      <c r="AD69" s="139">
        <v>0</v>
      </c>
      <c r="AE69" s="139">
        <v>0</v>
      </c>
      <c r="AF69" s="139">
        <v>0</v>
      </c>
      <c r="AG69" s="139">
        <v>0</v>
      </c>
      <c r="AH69" s="139">
        <v>0</v>
      </c>
      <c r="AI69" s="139">
        <v>0</v>
      </c>
      <c r="AJ69" s="139">
        <v>0</v>
      </c>
      <c r="AK69" s="139">
        <v>0</v>
      </c>
      <c r="AL69" s="139">
        <v>0</v>
      </c>
      <c r="AM69" s="139">
        <v>0</v>
      </c>
      <c r="AN69" s="139">
        <v>0</v>
      </c>
      <c r="AO69" s="139">
        <v>0</v>
      </c>
      <c r="AP69" s="126"/>
      <c r="AQ69" s="325"/>
    </row>
    <row r="70" spans="2:43" s="323" customFormat="1" ht="16.5" customHeight="1">
      <c r="B70" s="119"/>
      <c r="C70" s="122" t="s">
        <v>21</v>
      </c>
      <c r="D70" s="139">
        <v>0</v>
      </c>
      <c r="E70" s="139">
        <v>0</v>
      </c>
      <c r="F70" s="139">
        <v>0</v>
      </c>
      <c r="G70" s="139">
        <v>0</v>
      </c>
      <c r="H70" s="139">
        <v>0</v>
      </c>
      <c r="I70" s="139">
        <v>0</v>
      </c>
      <c r="J70" s="139">
        <v>0</v>
      </c>
      <c r="K70" s="139">
        <v>0</v>
      </c>
      <c r="L70" s="139">
        <v>0</v>
      </c>
      <c r="M70" s="139">
        <v>0</v>
      </c>
      <c r="N70" s="139">
        <v>0</v>
      </c>
      <c r="O70" s="139">
        <v>0.006971170719478566</v>
      </c>
      <c r="P70" s="139">
        <v>0</v>
      </c>
      <c r="Q70" s="139">
        <v>0</v>
      </c>
      <c r="R70" s="139">
        <v>3.2858896128987443</v>
      </c>
      <c r="S70" s="139">
        <v>0</v>
      </c>
      <c r="T70" s="139">
        <v>0</v>
      </c>
      <c r="U70" s="139">
        <v>0</v>
      </c>
      <c r="V70" s="139">
        <v>0</v>
      </c>
      <c r="W70" s="139">
        <v>0</v>
      </c>
      <c r="X70" s="139">
        <v>0</v>
      </c>
      <c r="Y70" s="139">
        <v>0</v>
      </c>
      <c r="Z70" s="139">
        <v>0</v>
      </c>
      <c r="AA70" s="139">
        <v>0</v>
      </c>
      <c r="AB70" s="139">
        <v>0</v>
      </c>
      <c r="AC70" s="139">
        <v>0</v>
      </c>
      <c r="AD70" s="139">
        <v>0</v>
      </c>
      <c r="AE70" s="139">
        <v>2.920042300039693</v>
      </c>
      <c r="AF70" s="139">
        <v>0.18517623464527452</v>
      </c>
      <c r="AG70" s="139">
        <v>0</v>
      </c>
      <c r="AH70" s="139">
        <v>0</v>
      </c>
      <c r="AI70" s="139">
        <v>0</v>
      </c>
      <c r="AJ70" s="139">
        <v>0</v>
      </c>
      <c r="AK70" s="139">
        <v>0</v>
      </c>
      <c r="AL70" s="139">
        <v>0</v>
      </c>
      <c r="AM70" s="139">
        <v>0</v>
      </c>
      <c r="AN70" s="139">
        <v>0</v>
      </c>
      <c r="AO70" s="139">
        <v>0</v>
      </c>
      <c r="AP70" s="126"/>
      <c r="AQ70" s="325"/>
    </row>
    <row r="71" spans="2:43" s="115" customFormat="1" ht="24.75" customHeight="1">
      <c r="B71" s="287"/>
      <c r="C71" s="329" t="s">
        <v>148</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317"/>
      <c r="AP71" s="128"/>
      <c r="AQ71" s="75"/>
    </row>
    <row r="72" spans="2:43" s="115" customFormat="1" ht="16.5" customHeight="1">
      <c r="B72" s="288"/>
      <c r="C72" s="68" t="s">
        <v>150</v>
      </c>
      <c r="D72" s="139">
        <v>0</v>
      </c>
      <c r="E72" s="139">
        <v>0</v>
      </c>
      <c r="F72" s="139">
        <v>0</v>
      </c>
      <c r="G72" s="139">
        <v>0</v>
      </c>
      <c r="H72" s="139">
        <v>0</v>
      </c>
      <c r="I72" s="139">
        <v>0</v>
      </c>
      <c r="J72" s="139">
        <v>0</v>
      </c>
      <c r="K72" s="139">
        <v>0</v>
      </c>
      <c r="L72" s="139">
        <v>0</v>
      </c>
      <c r="M72" s="139">
        <v>0</v>
      </c>
      <c r="N72" s="139">
        <v>0</v>
      </c>
      <c r="O72" s="139">
        <v>6.006971170719479</v>
      </c>
      <c r="P72" s="139">
        <v>1</v>
      </c>
      <c r="Q72" s="139">
        <v>0</v>
      </c>
      <c r="R72" s="139">
        <v>16.520889612898745</v>
      </c>
      <c r="S72" s="139">
        <v>0</v>
      </c>
      <c r="T72" s="139">
        <v>0</v>
      </c>
      <c r="U72" s="139">
        <v>0</v>
      </c>
      <c r="V72" s="139">
        <v>0</v>
      </c>
      <c r="W72" s="139">
        <v>0</v>
      </c>
      <c r="X72" s="139">
        <v>0</v>
      </c>
      <c r="Y72" s="139">
        <v>0</v>
      </c>
      <c r="Z72" s="139">
        <v>0</v>
      </c>
      <c r="AA72" s="139">
        <v>1</v>
      </c>
      <c r="AB72" s="139">
        <v>0</v>
      </c>
      <c r="AC72" s="139">
        <v>0</v>
      </c>
      <c r="AD72" s="139">
        <v>0</v>
      </c>
      <c r="AE72" s="139">
        <v>171.5360423000397</v>
      </c>
      <c r="AF72" s="139">
        <v>824.2931762346453</v>
      </c>
      <c r="AG72" s="139">
        <v>25</v>
      </c>
      <c r="AH72" s="139">
        <v>0</v>
      </c>
      <c r="AI72" s="139">
        <v>1</v>
      </c>
      <c r="AJ72" s="139">
        <v>0</v>
      </c>
      <c r="AK72" s="139">
        <v>0</v>
      </c>
      <c r="AL72" s="139">
        <v>0</v>
      </c>
      <c r="AM72" s="139">
        <v>0</v>
      </c>
      <c r="AN72" s="139">
        <v>0</v>
      </c>
      <c r="AO72" s="139">
        <v>45.734</v>
      </c>
      <c r="AP72" s="128"/>
      <c r="AQ72" s="75"/>
    </row>
    <row r="73" spans="2:43" s="115" customFormat="1" ht="16.5" customHeight="1">
      <c r="B73" s="288"/>
      <c r="C73" s="68" t="s">
        <v>151</v>
      </c>
      <c r="D73" s="139">
        <v>0</v>
      </c>
      <c r="E73" s="139">
        <v>0</v>
      </c>
      <c r="F73" s="139">
        <v>0</v>
      </c>
      <c r="G73" s="139">
        <v>0</v>
      </c>
      <c r="H73" s="139">
        <v>0</v>
      </c>
      <c r="I73" s="139">
        <v>0</v>
      </c>
      <c r="J73" s="139">
        <v>0</v>
      </c>
      <c r="K73" s="139">
        <v>0</v>
      </c>
      <c r="L73" s="139">
        <v>0</v>
      </c>
      <c r="M73" s="139">
        <v>0</v>
      </c>
      <c r="N73" s="139">
        <v>0</v>
      </c>
      <c r="O73" s="139">
        <v>0</v>
      </c>
      <c r="P73" s="139">
        <v>0</v>
      </c>
      <c r="Q73" s="139">
        <v>0</v>
      </c>
      <c r="R73" s="139">
        <v>59.40010338012466</v>
      </c>
      <c r="S73" s="139">
        <v>0</v>
      </c>
      <c r="T73" s="139">
        <v>0</v>
      </c>
      <c r="U73" s="139">
        <v>0</v>
      </c>
      <c r="V73" s="139">
        <v>0</v>
      </c>
      <c r="W73" s="139">
        <v>0</v>
      </c>
      <c r="X73" s="139">
        <v>0</v>
      </c>
      <c r="Y73" s="139">
        <v>0</v>
      </c>
      <c r="Z73" s="139">
        <v>0</v>
      </c>
      <c r="AA73" s="139">
        <v>0</v>
      </c>
      <c r="AB73" s="139">
        <v>0</v>
      </c>
      <c r="AC73" s="139">
        <v>0</v>
      </c>
      <c r="AD73" s="139">
        <v>0</v>
      </c>
      <c r="AE73" s="139">
        <v>46.45774844169665</v>
      </c>
      <c r="AF73" s="139">
        <v>182.45229999999998</v>
      </c>
      <c r="AG73" s="139">
        <v>2</v>
      </c>
      <c r="AH73" s="139">
        <v>0</v>
      </c>
      <c r="AI73" s="139">
        <v>0</v>
      </c>
      <c r="AJ73" s="139">
        <v>0</v>
      </c>
      <c r="AK73" s="139">
        <v>0</v>
      </c>
      <c r="AL73" s="139">
        <v>0</v>
      </c>
      <c r="AM73" s="139">
        <v>0</v>
      </c>
      <c r="AN73" s="139">
        <v>0</v>
      </c>
      <c r="AO73" s="139">
        <v>51.331070000000004</v>
      </c>
      <c r="AP73" s="128"/>
      <c r="AQ73" s="75"/>
    </row>
    <row r="74" spans="2:43" s="115" customFormat="1" ht="16.5" customHeight="1">
      <c r="B74" s="287"/>
      <c r="C74" s="68" t="s">
        <v>152</v>
      </c>
      <c r="D74" s="139">
        <v>0</v>
      </c>
      <c r="E74" s="139">
        <v>0</v>
      </c>
      <c r="F74" s="139">
        <v>0</v>
      </c>
      <c r="G74" s="139">
        <v>0</v>
      </c>
      <c r="H74" s="139">
        <v>0</v>
      </c>
      <c r="I74" s="139">
        <v>0</v>
      </c>
      <c r="J74" s="139">
        <v>0</v>
      </c>
      <c r="K74" s="139">
        <v>0</v>
      </c>
      <c r="L74" s="139">
        <v>0</v>
      </c>
      <c r="M74" s="139">
        <v>0</v>
      </c>
      <c r="N74" s="139">
        <v>0</v>
      </c>
      <c r="O74" s="139">
        <v>0</v>
      </c>
      <c r="P74" s="139">
        <v>0</v>
      </c>
      <c r="Q74" s="139">
        <v>0</v>
      </c>
      <c r="R74" s="139">
        <v>0</v>
      </c>
      <c r="S74" s="139">
        <v>0</v>
      </c>
      <c r="T74" s="139">
        <v>0</v>
      </c>
      <c r="U74" s="139">
        <v>0</v>
      </c>
      <c r="V74" s="139">
        <v>0</v>
      </c>
      <c r="W74" s="139">
        <v>0</v>
      </c>
      <c r="X74" s="139">
        <v>0</v>
      </c>
      <c r="Y74" s="139">
        <v>0</v>
      </c>
      <c r="Z74" s="139">
        <v>0</v>
      </c>
      <c r="AA74" s="139">
        <v>0</v>
      </c>
      <c r="AB74" s="139">
        <v>0</v>
      </c>
      <c r="AC74" s="139">
        <v>0</v>
      </c>
      <c r="AD74" s="139">
        <v>0</v>
      </c>
      <c r="AE74" s="139">
        <v>8</v>
      </c>
      <c r="AF74" s="139">
        <v>0</v>
      </c>
      <c r="AG74" s="139">
        <v>0</v>
      </c>
      <c r="AH74" s="139">
        <v>0</v>
      </c>
      <c r="AI74" s="139">
        <v>0</v>
      </c>
      <c r="AJ74" s="139">
        <v>0</v>
      </c>
      <c r="AK74" s="139">
        <v>0</v>
      </c>
      <c r="AL74" s="139">
        <v>0</v>
      </c>
      <c r="AM74" s="139">
        <v>0</v>
      </c>
      <c r="AN74" s="139">
        <v>0</v>
      </c>
      <c r="AO74" s="139">
        <v>0</v>
      </c>
      <c r="AP74" s="128"/>
      <c r="AQ74" s="75"/>
    </row>
    <row r="75" spans="2:43" s="76" customFormat="1" ht="30" customHeight="1">
      <c r="B75" s="286"/>
      <c r="C75" s="71" t="s">
        <v>288</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330"/>
      <c r="AP75" s="123"/>
      <c r="AQ75" s="318"/>
    </row>
    <row r="76" spans="2:42" s="115" customFormat="1" ht="16.5" customHeight="1">
      <c r="B76" s="287"/>
      <c r="C76" s="63" t="s">
        <v>94</v>
      </c>
      <c r="D76" s="139">
        <f aca="true" t="shared" si="15" ref="D76:AO76">D77+D78</f>
        <v>0</v>
      </c>
      <c r="E76" s="139">
        <f t="shared" si="15"/>
        <v>0</v>
      </c>
      <c r="F76" s="139">
        <f t="shared" si="15"/>
        <v>0</v>
      </c>
      <c r="G76" s="139">
        <f t="shared" si="15"/>
        <v>0</v>
      </c>
      <c r="H76" s="139">
        <f t="shared" si="15"/>
        <v>0</v>
      </c>
      <c r="I76" s="139">
        <f t="shared" si="15"/>
        <v>0</v>
      </c>
      <c r="J76" s="139">
        <f t="shared" si="15"/>
        <v>0</v>
      </c>
      <c r="K76" s="139">
        <f t="shared" si="15"/>
        <v>0</v>
      </c>
      <c r="L76" s="139">
        <f t="shared" si="15"/>
        <v>0</v>
      </c>
      <c r="M76" s="139">
        <f t="shared" si="15"/>
        <v>0</v>
      </c>
      <c r="N76" s="139">
        <f t="shared" si="15"/>
        <v>0</v>
      </c>
      <c r="O76" s="139">
        <f t="shared" si="15"/>
        <v>0</v>
      </c>
      <c r="P76" s="139">
        <f t="shared" si="15"/>
        <v>0</v>
      </c>
      <c r="Q76" s="139">
        <f t="shared" si="15"/>
        <v>0</v>
      </c>
      <c r="R76" s="139">
        <f t="shared" si="15"/>
        <v>0</v>
      </c>
      <c r="S76" s="139">
        <f t="shared" si="15"/>
        <v>0</v>
      </c>
      <c r="T76" s="139">
        <f t="shared" si="15"/>
        <v>0</v>
      </c>
      <c r="U76" s="139">
        <f t="shared" si="15"/>
        <v>0</v>
      </c>
      <c r="V76" s="139">
        <f t="shared" si="15"/>
        <v>0</v>
      </c>
      <c r="W76" s="139">
        <f t="shared" si="15"/>
        <v>0</v>
      </c>
      <c r="X76" s="139">
        <f t="shared" si="15"/>
        <v>0</v>
      </c>
      <c r="Y76" s="139">
        <f t="shared" si="15"/>
        <v>0</v>
      </c>
      <c r="Z76" s="139">
        <f t="shared" si="15"/>
        <v>0</v>
      </c>
      <c r="AA76" s="139">
        <f t="shared" si="15"/>
        <v>0</v>
      </c>
      <c r="AB76" s="139">
        <f t="shared" si="15"/>
        <v>0</v>
      </c>
      <c r="AC76" s="139">
        <f t="shared" si="15"/>
        <v>0</v>
      </c>
      <c r="AD76" s="139">
        <f t="shared" si="15"/>
        <v>0</v>
      </c>
      <c r="AE76" s="139">
        <f t="shared" si="15"/>
        <v>0</v>
      </c>
      <c r="AF76" s="139">
        <f t="shared" si="15"/>
        <v>0</v>
      </c>
      <c r="AG76" s="139">
        <f t="shared" si="15"/>
        <v>0</v>
      </c>
      <c r="AH76" s="139">
        <f t="shared" si="15"/>
        <v>0</v>
      </c>
      <c r="AI76" s="139">
        <f t="shared" si="15"/>
        <v>0</v>
      </c>
      <c r="AJ76" s="139">
        <f t="shared" si="15"/>
        <v>0</v>
      </c>
      <c r="AK76" s="139">
        <f t="shared" si="15"/>
        <v>0</v>
      </c>
      <c r="AL76" s="139">
        <f t="shared" si="15"/>
        <v>0</v>
      </c>
      <c r="AM76" s="139">
        <f t="shared" si="15"/>
        <v>0</v>
      </c>
      <c r="AN76" s="139">
        <f t="shared" si="15"/>
        <v>0</v>
      </c>
      <c r="AO76" s="139">
        <f t="shared" si="15"/>
        <v>0</v>
      </c>
      <c r="AP76" s="128"/>
    </row>
    <row r="77" spans="2:42" s="115" customFormat="1" ht="16.5" customHeight="1">
      <c r="B77" s="288"/>
      <c r="C77" s="68" t="s">
        <v>144</v>
      </c>
      <c r="D77" s="139">
        <v>0</v>
      </c>
      <c r="E77" s="139">
        <v>0</v>
      </c>
      <c r="F77" s="139">
        <v>0</v>
      </c>
      <c r="G77" s="139">
        <v>0</v>
      </c>
      <c r="H77" s="139">
        <v>0</v>
      </c>
      <c r="I77" s="139">
        <v>0</v>
      </c>
      <c r="J77" s="139">
        <v>0</v>
      </c>
      <c r="K77" s="139">
        <v>0</v>
      </c>
      <c r="L77" s="139">
        <v>0</v>
      </c>
      <c r="M77" s="139">
        <v>0</v>
      </c>
      <c r="N77" s="139">
        <v>0</v>
      </c>
      <c r="O77" s="139">
        <v>0</v>
      </c>
      <c r="P77" s="139">
        <v>0</v>
      </c>
      <c r="Q77" s="139">
        <v>0</v>
      </c>
      <c r="R77" s="139">
        <v>0</v>
      </c>
      <c r="S77" s="139">
        <v>0</v>
      </c>
      <c r="T77" s="139">
        <v>0</v>
      </c>
      <c r="U77" s="139">
        <v>0</v>
      </c>
      <c r="V77" s="139">
        <v>0</v>
      </c>
      <c r="W77" s="139">
        <v>0</v>
      </c>
      <c r="X77" s="139">
        <v>0</v>
      </c>
      <c r="Y77" s="139">
        <v>0</v>
      </c>
      <c r="Z77" s="139">
        <v>0</v>
      </c>
      <c r="AA77" s="139">
        <v>0</v>
      </c>
      <c r="AB77" s="139">
        <v>0</v>
      </c>
      <c r="AC77" s="139">
        <v>0</v>
      </c>
      <c r="AD77" s="139">
        <v>0</v>
      </c>
      <c r="AE77" s="139">
        <v>0</v>
      </c>
      <c r="AF77" s="139">
        <v>0</v>
      </c>
      <c r="AG77" s="139">
        <v>0</v>
      </c>
      <c r="AH77" s="139">
        <v>0</v>
      </c>
      <c r="AI77" s="139">
        <v>0</v>
      </c>
      <c r="AJ77" s="139">
        <v>0</v>
      </c>
      <c r="AK77" s="139">
        <v>0</v>
      </c>
      <c r="AL77" s="139">
        <v>0</v>
      </c>
      <c r="AM77" s="139">
        <v>0</v>
      </c>
      <c r="AN77" s="139">
        <v>0</v>
      </c>
      <c r="AO77" s="139">
        <v>0</v>
      </c>
      <c r="AP77" s="128"/>
    </row>
    <row r="78" spans="2:42" s="115" customFormat="1" ht="16.5" customHeight="1">
      <c r="B78" s="288"/>
      <c r="C78" s="68" t="s">
        <v>145</v>
      </c>
      <c r="D78" s="139">
        <v>0</v>
      </c>
      <c r="E78" s="139">
        <v>0</v>
      </c>
      <c r="F78" s="139">
        <v>0</v>
      </c>
      <c r="G78" s="139">
        <v>0</v>
      </c>
      <c r="H78" s="139">
        <v>0</v>
      </c>
      <c r="I78" s="139">
        <v>0</v>
      </c>
      <c r="J78" s="139">
        <v>0</v>
      </c>
      <c r="K78" s="139">
        <v>0</v>
      </c>
      <c r="L78" s="139">
        <v>0</v>
      </c>
      <c r="M78" s="139">
        <v>0</v>
      </c>
      <c r="N78" s="139">
        <v>0</v>
      </c>
      <c r="O78" s="139">
        <v>0</v>
      </c>
      <c r="P78" s="139">
        <v>0</v>
      </c>
      <c r="Q78" s="139">
        <v>0</v>
      </c>
      <c r="R78" s="139">
        <v>0</v>
      </c>
      <c r="S78" s="139">
        <v>0</v>
      </c>
      <c r="T78" s="139">
        <v>0</v>
      </c>
      <c r="U78" s="139">
        <v>0</v>
      </c>
      <c r="V78" s="139">
        <v>0</v>
      </c>
      <c r="W78" s="139">
        <v>0</v>
      </c>
      <c r="X78" s="139">
        <v>0</v>
      </c>
      <c r="Y78" s="139">
        <v>0</v>
      </c>
      <c r="Z78" s="139">
        <v>0</v>
      </c>
      <c r="AA78" s="139">
        <v>0</v>
      </c>
      <c r="AB78" s="139">
        <v>0</v>
      </c>
      <c r="AC78" s="139">
        <v>0</v>
      </c>
      <c r="AD78" s="139">
        <v>0</v>
      </c>
      <c r="AE78" s="139">
        <v>0</v>
      </c>
      <c r="AF78" s="139">
        <v>0</v>
      </c>
      <c r="AG78" s="139">
        <v>0</v>
      </c>
      <c r="AH78" s="139">
        <v>0</v>
      </c>
      <c r="AI78" s="139">
        <v>0</v>
      </c>
      <c r="AJ78" s="139">
        <v>0</v>
      </c>
      <c r="AK78" s="139">
        <v>0</v>
      </c>
      <c r="AL78" s="139">
        <v>0</v>
      </c>
      <c r="AM78" s="139">
        <v>0</v>
      </c>
      <c r="AN78" s="139">
        <v>0</v>
      </c>
      <c r="AO78" s="139">
        <v>0</v>
      </c>
      <c r="AP78" s="128"/>
    </row>
    <row r="79" spans="2:42" s="115" customFormat="1" ht="30" customHeight="1">
      <c r="B79" s="287"/>
      <c r="C79" s="63" t="s">
        <v>95</v>
      </c>
      <c r="D79" s="139">
        <f aca="true" t="shared" si="16" ref="D79:AO79">D80+D81</f>
        <v>0</v>
      </c>
      <c r="E79" s="139">
        <f t="shared" si="16"/>
        <v>0</v>
      </c>
      <c r="F79" s="139">
        <f t="shared" si="16"/>
        <v>0</v>
      </c>
      <c r="G79" s="139">
        <f t="shared" si="16"/>
        <v>0</v>
      </c>
      <c r="H79" s="139">
        <f t="shared" si="16"/>
        <v>0</v>
      </c>
      <c r="I79" s="139">
        <f t="shared" si="16"/>
        <v>0</v>
      </c>
      <c r="J79" s="139">
        <f t="shared" si="16"/>
        <v>0</v>
      </c>
      <c r="K79" s="139">
        <f t="shared" si="16"/>
        <v>0</v>
      </c>
      <c r="L79" s="139">
        <f t="shared" si="16"/>
        <v>0</v>
      </c>
      <c r="M79" s="139">
        <f t="shared" si="16"/>
        <v>0</v>
      </c>
      <c r="N79" s="139">
        <f t="shared" si="16"/>
        <v>0</v>
      </c>
      <c r="O79" s="139">
        <f t="shared" si="16"/>
        <v>0</v>
      </c>
      <c r="P79" s="139">
        <f t="shared" si="16"/>
        <v>0</v>
      </c>
      <c r="Q79" s="139">
        <f t="shared" si="16"/>
        <v>0</v>
      </c>
      <c r="R79" s="139">
        <f t="shared" si="16"/>
        <v>0</v>
      </c>
      <c r="S79" s="139">
        <f t="shared" si="16"/>
        <v>0</v>
      </c>
      <c r="T79" s="139">
        <f t="shared" si="16"/>
        <v>0</v>
      </c>
      <c r="U79" s="139">
        <f t="shared" si="16"/>
        <v>0</v>
      </c>
      <c r="V79" s="139">
        <f t="shared" si="16"/>
        <v>0</v>
      </c>
      <c r="W79" s="139">
        <f t="shared" si="16"/>
        <v>0</v>
      </c>
      <c r="X79" s="139">
        <f t="shared" si="16"/>
        <v>0</v>
      </c>
      <c r="Y79" s="139">
        <f t="shared" si="16"/>
        <v>0</v>
      </c>
      <c r="Z79" s="139">
        <f t="shared" si="16"/>
        <v>0</v>
      </c>
      <c r="AA79" s="139">
        <f t="shared" si="16"/>
        <v>0</v>
      </c>
      <c r="AB79" s="139">
        <f t="shared" si="16"/>
        <v>0</v>
      </c>
      <c r="AC79" s="139">
        <f t="shared" si="16"/>
        <v>0</v>
      </c>
      <c r="AD79" s="139">
        <f t="shared" si="16"/>
        <v>0</v>
      </c>
      <c r="AE79" s="139">
        <f t="shared" si="16"/>
        <v>0</v>
      </c>
      <c r="AF79" s="139">
        <f t="shared" si="16"/>
        <v>0</v>
      </c>
      <c r="AG79" s="139">
        <f t="shared" si="16"/>
        <v>0</v>
      </c>
      <c r="AH79" s="139">
        <f t="shared" si="16"/>
        <v>0</v>
      </c>
      <c r="AI79" s="139">
        <f t="shared" si="16"/>
        <v>0</v>
      </c>
      <c r="AJ79" s="139">
        <f t="shared" si="16"/>
        <v>0</v>
      </c>
      <c r="AK79" s="139">
        <f t="shared" si="16"/>
        <v>0</v>
      </c>
      <c r="AL79" s="139">
        <f t="shared" si="16"/>
        <v>0</v>
      </c>
      <c r="AM79" s="139">
        <f t="shared" si="16"/>
        <v>0</v>
      </c>
      <c r="AN79" s="139">
        <f t="shared" si="16"/>
        <v>0</v>
      </c>
      <c r="AO79" s="139">
        <f t="shared" si="16"/>
        <v>0</v>
      </c>
      <c r="AP79" s="128"/>
    </row>
    <row r="80" spans="2:42" s="115" customFormat="1" ht="16.5" customHeight="1">
      <c r="B80" s="287"/>
      <c r="C80" s="68" t="s">
        <v>144</v>
      </c>
      <c r="D80" s="139">
        <v>0</v>
      </c>
      <c r="E80" s="139">
        <v>0</v>
      </c>
      <c r="F80" s="139">
        <v>0</v>
      </c>
      <c r="G80" s="139">
        <v>0</v>
      </c>
      <c r="H80" s="139">
        <v>0</v>
      </c>
      <c r="I80" s="139">
        <v>0</v>
      </c>
      <c r="J80" s="139">
        <v>0</v>
      </c>
      <c r="K80" s="139">
        <v>0</v>
      </c>
      <c r="L80" s="139">
        <v>0</v>
      </c>
      <c r="M80" s="139">
        <v>0</v>
      </c>
      <c r="N80" s="139">
        <v>0</v>
      </c>
      <c r="O80" s="139">
        <v>0</v>
      </c>
      <c r="P80" s="139">
        <v>0</v>
      </c>
      <c r="Q80" s="139">
        <v>0</v>
      </c>
      <c r="R80" s="139">
        <v>0</v>
      </c>
      <c r="S80" s="139">
        <v>0</v>
      </c>
      <c r="T80" s="139">
        <v>0</v>
      </c>
      <c r="U80" s="139">
        <v>0</v>
      </c>
      <c r="V80" s="139">
        <v>0</v>
      </c>
      <c r="W80" s="139">
        <v>0</v>
      </c>
      <c r="X80" s="139">
        <v>0</v>
      </c>
      <c r="Y80" s="139">
        <v>0</v>
      </c>
      <c r="Z80" s="139">
        <v>0</v>
      </c>
      <c r="AA80" s="139">
        <v>0</v>
      </c>
      <c r="AB80" s="139">
        <v>0</v>
      </c>
      <c r="AC80" s="139">
        <v>0</v>
      </c>
      <c r="AD80" s="139">
        <v>0</v>
      </c>
      <c r="AE80" s="139">
        <v>0</v>
      </c>
      <c r="AF80" s="139">
        <v>0</v>
      </c>
      <c r="AG80" s="139">
        <v>0</v>
      </c>
      <c r="AH80" s="139">
        <v>0</v>
      </c>
      <c r="AI80" s="139">
        <v>0</v>
      </c>
      <c r="AJ80" s="139">
        <v>0</v>
      </c>
      <c r="AK80" s="139">
        <v>0</v>
      </c>
      <c r="AL80" s="139">
        <v>0</v>
      </c>
      <c r="AM80" s="139">
        <v>0</v>
      </c>
      <c r="AN80" s="139">
        <v>0</v>
      </c>
      <c r="AO80" s="139">
        <v>0</v>
      </c>
      <c r="AP80" s="128"/>
    </row>
    <row r="81" spans="2:42" s="115" customFormat="1" ht="16.5" customHeight="1">
      <c r="B81" s="287"/>
      <c r="C81" s="68" t="s">
        <v>145</v>
      </c>
      <c r="D81" s="139">
        <v>0</v>
      </c>
      <c r="E81" s="139">
        <v>0</v>
      </c>
      <c r="F81" s="139">
        <v>0</v>
      </c>
      <c r="G81" s="139">
        <v>0</v>
      </c>
      <c r="H81" s="139">
        <v>0</v>
      </c>
      <c r="I81" s="139">
        <v>0</v>
      </c>
      <c r="J81" s="139">
        <v>0</v>
      </c>
      <c r="K81" s="139">
        <v>0</v>
      </c>
      <c r="L81" s="139">
        <v>0</v>
      </c>
      <c r="M81" s="139">
        <v>0</v>
      </c>
      <c r="N81" s="139">
        <v>0</v>
      </c>
      <c r="O81" s="139">
        <v>0</v>
      </c>
      <c r="P81" s="139">
        <v>0</v>
      </c>
      <c r="Q81" s="139">
        <v>0</v>
      </c>
      <c r="R81" s="139">
        <v>0</v>
      </c>
      <c r="S81" s="139">
        <v>0</v>
      </c>
      <c r="T81" s="139">
        <v>0</v>
      </c>
      <c r="U81" s="139">
        <v>0</v>
      </c>
      <c r="V81" s="139">
        <v>0</v>
      </c>
      <c r="W81" s="139">
        <v>0</v>
      </c>
      <c r="X81" s="139">
        <v>0</v>
      </c>
      <c r="Y81" s="139">
        <v>0</v>
      </c>
      <c r="Z81" s="139">
        <v>0</v>
      </c>
      <c r="AA81" s="139">
        <v>0</v>
      </c>
      <c r="AB81" s="139">
        <v>0</v>
      </c>
      <c r="AC81" s="139">
        <v>0</v>
      </c>
      <c r="AD81" s="139">
        <v>0</v>
      </c>
      <c r="AE81" s="139">
        <v>0</v>
      </c>
      <c r="AF81" s="139">
        <v>0</v>
      </c>
      <c r="AG81" s="139">
        <v>0</v>
      </c>
      <c r="AH81" s="139">
        <v>0</v>
      </c>
      <c r="AI81" s="139">
        <v>0</v>
      </c>
      <c r="AJ81" s="139">
        <v>0</v>
      </c>
      <c r="AK81" s="139">
        <v>0</v>
      </c>
      <c r="AL81" s="139">
        <v>0</v>
      </c>
      <c r="AM81" s="139">
        <v>0</v>
      </c>
      <c r="AN81" s="139">
        <v>0</v>
      </c>
      <c r="AO81" s="139">
        <v>0</v>
      </c>
      <c r="AP81" s="128"/>
    </row>
    <row r="82" spans="2:42" s="76" customFormat="1" ht="30" customHeight="1">
      <c r="B82" s="319"/>
      <c r="C82" s="320" t="s">
        <v>272</v>
      </c>
      <c r="D82" s="139">
        <v>0</v>
      </c>
      <c r="E82" s="139">
        <v>0</v>
      </c>
      <c r="F82" s="139">
        <v>0</v>
      </c>
      <c r="G82" s="139">
        <v>0</v>
      </c>
      <c r="H82" s="139">
        <v>0</v>
      </c>
      <c r="I82" s="139">
        <v>0</v>
      </c>
      <c r="J82" s="139">
        <v>0</v>
      </c>
      <c r="K82" s="139">
        <v>0</v>
      </c>
      <c r="L82" s="139">
        <v>0</v>
      </c>
      <c r="M82" s="139">
        <v>0</v>
      </c>
      <c r="N82" s="139">
        <v>0</v>
      </c>
      <c r="O82" s="139">
        <v>0</v>
      </c>
      <c r="P82" s="139">
        <v>0</v>
      </c>
      <c r="Q82" s="139">
        <v>0</v>
      </c>
      <c r="R82" s="139">
        <v>0</v>
      </c>
      <c r="S82" s="139">
        <v>0</v>
      </c>
      <c r="T82" s="139">
        <v>0</v>
      </c>
      <c r="U82" s="139">
        <v>0</v>
      </c>
      <c r="V82" s="139">
        <v>0</v>
      </c>
      <c r="W82" s="139">
        <v>0</v>
      </c>
      <c r="X82" s="139">
        <v>0</v>
      </c>
      <c r="Y82" s="139">
        <v>0</v>
      </c>
      <c r="Z82" s="139">
        <v>0</v>
      </c>
      <c r="AA82" s="139">
        <v>0</v>
      </c>
      <c r="AB82" s="139">
        <v>0</v>
      </c>
      <c r="AC82" s="139">
        <v>0</v>
      </c>
      <c r="AD82" s="139">
        <v>0</v>
      </c>
      <c r="AE82" s="139">
        <v>0</v>
      </c>
      <c r="AF82" s="139">
        <v>0</v>
      </c>
      <c r="AG82" s="139">
        <v>0</v>
      </c>
      <c r="AH82" s="139">
        <v>0</v>
      </c>
      <c r="AI82" s="139">
        <v>0</v>
      </c>
      <c r="AJ82" s="139">
        <v>0</v>
      </c>
      <c r="AK82" s="139">
        <v>0</v>
      </c>
      <c r="AL82" s="139">
        <v>0</v>
      </c>
      <c r="AM82" s="139">
        <v>0</v>
      </c>
      <c r="AN82" s="139">
        <v>0</v>
      </c>
      <c r="AO82" s="139">
        <v>0</v>
      </c>
      <c r="AP82" s="123"/>
    </row>
    <row r="83" spans="2:42" s="115" customFormat="1" ht="16.5" customHeight="1">
      <c r="B83" s="288"/>
      <c r="C83" s="68" t="s">
        <v>156</v>
      </c>
      <c r="D83" s="139">
        <v>0</v>
      </c>
      <c r="E83" s="139">
        <v>0</v>
      </c>
      <c r="F83" s="139">
        <v>0</v>
      </c>
      <c r="G83" s="139">
        <v>0</v>
      </c>
      <c r="H83" s="139">
        <v>0</v>
      </c>
      <c r="I83" s="139">
        <v>0</v>
      </c>
      <c r="J83" s="139">
        <v>0</v>
      </c>
      <c r="K83" s="139">
        <v>0</v>
      </c>
      <c r="L83" s="139">
        <v>0</v>
      </c>
      <c r="M83" s="139">
        <v>0</v>
      </c>
      <c r="N83" s="139">
        <v>0</v>
      </c>
      <c r="O83" s="139">
        <v>0</v>
      </c>
      <c r="P83" s="139">
        <v>0</v>
      </c>
      <c r="Q83" s="139">
        <v>0</v>
      </c>
      <c r="R83" s="139">
        <v>0</v>
      </c>
      <c r="S83" s="139">
        <v>0</v>
      </c>
      <c r="T83" s="139">
        <v>0</v>
      </c>
      <c r="U83" s="139">
        <v>0</v>
      </c>
      <c r="V83" s="139">
        <v>0</v>
      </c>
      <c r="W83" s="139">
        <v>0</v>
      </c>
      <c r="X83" s="139">
        <v>0</v>
      </c>
      <c r="Y83" s="139">
        <v>0</v>
      </c>
      <c r="Z83" s="139">
        <v>0</v>
      </c>
      <c r="AA83" s="139">
        <v>0</v>
      </c>
      <c r="AB83" s="139">
        <v>0</v>
      </c>
      <c r="AC83" s="139">
        <v>0</v>
      </c>
      <c r="AD83" s="139">
        <v>0</v>
      </c>
      <c r="AE83" s="139">
        <v>0</v>
      </c>
      <c r="AF83" s="139">
        <v>0</v>
      </c>
      <c r="AG83" s="139">
        <v>0</v>
      </c>
      <c r="AH83" s="139">
        <v>0</v>
      </c>
      <c r="AI83" s="139">
        <v>0</v>
      </c>
      <c r="AJ83" s="139">
        <v>0</v>
      </c>
      <c r="AK83" s="139">
        <v>0</v>
      </c>
      <c r="AL83" s="139">
        <v>0</v>
      </c>
      <c r="AM83" s="139">
        <v>0</v>
      </c>
      <c r="AN83" s="139">
        <v>0</v>
      </c>
      <c r="AO83" s="139">
        <v>0</v>
      </c>
      <c r="AP83" s="128"/>
    </row>
    <row r="84" spans="2:42" s="115" customFormat="1" ht="16.5" customHeight="1">
      <c r="B84" s="288"/>
      <c r="C84" s="68" t="s">
        <v>61</v>
      </c>
      <c r="D84" s="139">
        <v>0</v>
      </c>
      <c r="E84" s="139">
        <v>0</v>
      </c>
      <c r="F84" s="139">
        <v>0</v>
      </c>
      <c r="G84" s="139">
        <v>0</v>
      </c>
      <c r="H84" s="139">
        <v>0</v>
      </c>
      <c r="I84" s="139">
        <v>0</v>
      </c>
      <c r="J84" s="139">
        <v>0</v>
      </c>
      <c r="K84" s="139">
        <v>0</v>
      </c>
      <c r="L84" s="139">
        <v>0</v>
      </c>
      <c r="M84" s="139">
        <v>0</v>
      </c>
      <c r="N84" s="139">
        <v>0</v>
      </c>
      <c r="O84" s="139">
        <v>0</v>
      </c>
      <c r="P84" s="139">
        <v>0</v>
      </c>
      <c r="Q84" s="139">
        <v>0</v>
      </c>
      <c r="R84" s="139">
        <v>0</v>
      </c>
      <c r="S84" s="139">
        <v>0</v>
      </c>
      <c r="T84" s="139">
        <v>0</v>
      </c>
      <c r="U84" s="139">
        <v>0</v>
      </c>
      <c r="V84" s="139">
        <v>0</v>
      </c>
      <c r="W84" s="139">
        <v>0</v>
      </c>
      <c r="X84" s="139">
        <v>0</v>
      </c>
      <c r="Y84" s="139">
        <v>0</v>
      </c>
      <c r="Z84" s="139">
        <v>0</v>
      </c>
      <c r="AA84" s="139">
        <v>0</v>
      </c>
      <c r="AB84" s="139">
        <v>0</v>
      </c>
      <c r="AC84" s="139">
        <v>0</v>
      </c>
      <c r="AD84" s="139">
        <v>0</v>
      </c>
      <c r="AE84" s="139">
        <v>0</v>
      </c>
      <c r="AF84" s="139">
        <v>0</v>
      </c>
      <c r="AG84" s="139">
        <v>0</v>
      </c>
      <c r="AH84" s="139">
        <v>0</v>
      </c>
      <c r="AI84" s="139">
        <v>0</v>
      </c>
      <c r="AJ84" s="139">
        <v>0</v>
      </c>
      <c r="AK84" s="139">
        <v>0</v>
      </c>
      <c r="AL84" s="139">
        <v>0</v>
      </c>
      <c r="AM84" s="139">
        <v>0</v>
      </c>
      <c r="AN84" s="139">
        <v>0</v>
      </c>
      <c r="AO84" s="139">
        <v>0</v>
      </c>
      <c r="AP84" s="128"/>
    </row>
    <row r="85" spans="2:42" s="115" customFormat="1" ht="16.5" customHeight="1">
      <c r="B85" s="288"/>
      <c r="C85" s="68" t="s">
        <v>273</v>
      </c>
      <c r="D85" s="139">
        <v>0</v>
      </c>
      <c r="E85" s="139">
        <v>0</v>
      </c>
      <c r="F85" s="139">
        <v>0</v>
      </c>
      <c r="G85" s="139">
        <v>0</v>
      </c>
      <c r="H85" s="139">
        <v>0</v>
      </c>
      <c r="I85" s="139">
        <v>0</v>
      </c>
      <c r="J85" s="139">
        <v>0</v>
      </c>
      <c r="K85" s="139">
        <v>0</v>
      </c>
      <c r="L85" s="139">
        <v>0</v>
      </c>
      <c r="M85" s="139">
        <v>0</v>
      </c>
      <c r="N85" s="139">
        <v>0</v>
      </c>
      <c r="O85" s="139">
        <v>0</v>
      </c>
      <c r="P85" s="139">
        <v>0</v>
      </c>
      <c r="Q85" s="139">
        <v>0</v>
      </c>
      <c r="R85" s="139">
        <v>0</v>
      </c>
      <c r="S85" s="139">
        <v>0</v>
      </c>
      <c r="T85" s="139">
        <v>0</v>
      </c>
      <c r="U85" s="139">
        <v>0</v>
      </c>
      <c r="V85" s="139">
        <v>0</v>
      </c>
      <c r="W85" s="139">
        <v>0</v>
      </c>
      <c r="X85" s="139">
        <v>0</v>
      </c>
      <c r="Y85" s="139">
        <v>0</v>
      </c>
      <c r="Z85" s="139">
        <v>0</v>
      </c>
      <c r="AA85" s="139">
        <v>0</v>
      </c>
      <c r="AB85" s="139">
        <v>0</v>
      </c>
      <c r="AC85" s="139">
        <v>0</v>
      </c>
      <c r="AD85" s="139">
        <v>0</v>
      </c>
      <c r="AE85" s="139">
        <v>0</v>
      </c>
      <c r="AF85" s="139">
        <v>0</v>
      </c>
      <c r="AG85" s="139">
        <v>0</v>
      </c>
      <c r="AH85" s="139">
        <v>0</v>
      </c>
      <c r="AI85" s="139">
        <v>0</v>
      </c>
      <c r="AJ85" s="139">
        <v>0</v>
      </c>
      <c r="AK85" s="139">
        <v>0</v>
      </c>
      <c r="AL85" s="139">
        <v>0</v>
      </c>
      <c r="AM85" s="139">
        <v>0</v>
      </c>
      <c r="AN85" s="139">
        <v>0</v>
      </c>
      <c r="AO85" s="139">
        <v>0</v>
      </c>
      <c r="AP85" s="128"/>
    </row>
    <row r="86" spans="2:42" s="115" customFormat="1" ht="16.5" customHeight="1">
      <c r="B86" s="288"/>
      <c r="C86" s="321" t="s">
        <v>135</v>
      </c>
      <c r="D86" s="139">
        <v>0</v>
      </c>
      <c r="E86" s="139">
        <v>0</v>
      </c>
      <c r="F86" s="139">
        <v>0</v>
      </c>
      <c r="G86" s="139">
        <v>0</v>
      </c>
      <c r="H86" s="139">
        <v>0</v>
      </c>
      <c r="I86" s="139">
        <v>0</v>
      </c>
      <c r="J86" s="139">
        <v>0</v>
      </c>
      <c r="K86" s="139">
        <v>0</v>
      </c>
      <c r="L86" s="139">
        <v>0</v>
      </c>
      <c r="M86" s="139">
        <v>0</v>
      </c>
      <c r="N86" s="139">
        <v>0</v>
      </c>
      <c r="O86" s="139">
        <v>0</v>
      </c>
      <c r="P86" s="139">
        <v>0</v>
      </c>
      <c r="Q86" s="139">
        <v>0</v>
      </c>
      <c r="R86" s="139">
        <v>0</v>
      </c>
      <c r="S86" s="139">
        <v>0</v>
      </c>
      <c r="T86" s="139">
        <v>0</v>
      </c>
      <c r="U86" s="139">
        <v>0</v>
      </c>
      <c r="V86" s="139">
        <v>0</v>
      </c>
      <c r="W86" s="139">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c r="AM86" s="139">
        <v>0</v>
      </c>
      <c r="AN86" s="139">
        <v>0</v>
      </c>
      <c r="AO86" s="139">
        <v>0</v>
      </c>
      <c r="AP86" s="128"/>
    </row>
    <row r="87" spans="2:42" s="115" customFormat="1" ht="16.5" customHeight="1">
      <c r="B87" s="288"/>
      <c r="C87" s="322" t="s">
        <v>8</v>
      </c>
      <c r="D87" s="139">
        <v>0</v>
      </c>
      <c r="E87" s="139">
        <v>0</v>
      </c>
      <c r="F87" s="139">
        <v>0</v>
      </c>
      <c r="G87" s="139">
        <v>0</v>
      </c>
      <c r="H87" s="139">
        <v>0</v>
      </c>
      <c r="I87" s="139">
        <v>0</v>
      </c>
      <c r="J87" s="139">
        <v>0</v>
      </c>
      <c r="K87" s="139">
        <v>0</v>
      </c>
      <c r="L87" s="139">
        <v>0</v>
      </c>
      <c r="M87" s="139">
        <v>0</v>
      </c>
      <c r="N87" s="139">
        <v>0</v>
      </c>
      <c r="O87" s="139">
        <v>0</v>
      </c>
      <c r="P87" s="139">
        <v>0</v>
      </c>
      <c r="Q87" s="139">
        <v>0</v>
      </c>
      <c r="R87" s="139">
        <v>0</v>
      </c>
      <c r="S87" s="139">
        <v>0</v>
      </c>
      <c r="T87" s="139">
        <v>0</v>
      </c>
      <c r="U87" s="139">
        <v>0</v>
      </c>
      <c r="V87" s="139">
        <v>0</v>
      </c>
      <c r="W87" s="139">
        <v>0</v>
      </c>
      <c r="X87" s="139">
        <v>0</v>
      </c>
      <c r="Y87" s="139">
        <v>0</v>
      </c>
      <c r="Z87" s="139">
        <v>0</v>
      </c>
      <c r="AA87" s="139">
        <v>0</v>
      </c>
      <c r="AB87" s="139">
        <v>0</v>
      </c>
      <c r="AC87" s="139">
        <v>0</v>
      </c>
      <c r="AD87" s="139">
        <v>0</v>
      </c>
      <c r="AE87" s="139">
        <v>0</v>
      </c>
      <c r="AF87" s="139">
        <v>0</v>
      </c>
      <c r="AG87" s="139">
        <v>0</v>
      </c>
      <c r="AH87" s="139">
        <v>0</v>
      </c>
      <c r="AI87" s="139">
        <v>0</v>
      </c>
      <c r="AJ87" s="139">
        <v>0</v>
      </c>
      <c r="AK87" s="139">
        <v>0</v>
      </c>
      <c r="AL87" s="139">
        <v>0</v>
      </c>
      <c r="AM87" s="139">
        <v>0</v>
      </c>
      <c r="AN87" s="139">
        <v>0</v>
      </c>
      <c r="AO87" s="139">
        <v>0</v>
      </c>
      <c r="AP87" s="128"/>
    </row>
    <row r="88" spans="2:42" s="76" customFormat="1" ht="24.75" customHeight="1">
      <c r="B88" s="319"/>
      <c r="C88" s="67" t="s">
        <v>96</v>
      </c>
      <c r="D88" s="139">
        <f aca="true" t="shared" si="17" ref="D88:AO88">D89+D90</f>
        <v>0</v>
      </c>
      <c r="E88" s="139">
        <f t="shared" si="17"/>
        <v>0</v>
      </c>
      <c r="F88" s="139">
        <f t="shared" si="17"/>
        <v>0</v>
      </c>
      <c r="G88" s="139">
        <f t="shared" si="17"/>
        <v>0</v>
      </c>
      <c r="H88" s="139">
        <f t="shared" si="17"/>
        <v>0</v>
      </c>
      <c r="I88" s="139">
        <f t="shared" si="17"/>
        <v>0</v>
      </c>
      <c r="J88" s="139">
        <f t="shared" si="17"/>
        <v>0</v>
      </c>
      <c r="K88" s="139">
        <f t="shared" si="17"/>
        <v>0</v>
      </c>
      <c r="L88" s="139">
        <f t="shared" si="17"/>
        <v>0</v>
      </c>
      <c r="M88" s="139">
        <f t="shared" si="17"/>
        <v>0</v>
      </c>
      <c r="N88" s="139">
        <f t="shared" si="17"/>
        <v>0</v>
      </c>
      <c r="O88" s="139">
        <f t="shared" si="17"/>
        <v>0</v>
      </c>
      <c r="P88" s="139">
        <f t="shared" si="17"/>
        <v>0</v>
      </c>
      <c r="Q88" s="139">
        <f t="shared" si="17"/>
        <v>0</v>
      </c>
      <c r="R88" s="139">
        <f t="shared" si="17"/>
        <v>0</v>
      </c>
      <c r="S88" s="139">
        <f t="shared" si="17"/>
        <v>0</v>
      </c>
      <c r="T88" s="139">
        <f t="shared" si="17"/>
        <v>0</v>
      </c>
      <c r="U88" s="139">
        <f t="shared" si="17"/>
        <v>0</v>
      </c>
      <c r="V88" s="139">
        <f t="shared" si="17"/>
        <v>0</v>
      </c>
      <c r="W88" s="139">
        <f t="shared" si="17"/>
        <v>0</v>
      </c>
      <c r="X88" s="139">
        <f t="shared" si="17"/>
        <v>0</v>
      </c>
      <c r="Y88" s="139">
        <f t="shared" si="17"/>
        <v>0</v>
      </c>
      <c r="Z88" s="139">
        <f t="shared" si="17"/>
        <v>0</v>
      </c>
      <c r="AA88" s="139">
        <f t="shared" si="17"/>
        <v>0</v>
      </c>
      <c r="AB88" s="139">
        <f t="shared" si="17"/>
        <v>0</v>
      </c>
      <c r="AC88" s="139">
        <f t="shared" si="17"/>
        <v>0</v>
      </c>
      <c r="AD88" s="139">
        <f t="shared" si="17"/>
        <v>0</v>
      </c>
      <c r="AE88" s="139">
        <f t="shared" si="17"/>
        <v>0</v>
      </c>
      <c r="AF88" s="139">
        <f t="shared" si="17"/>
        <v>0</v>
      </c>
      <c r="AG88" s="139">
        <f t="shared" si="17"/>
        <v>0</v>
      </c>
      <c r="AH88" s="139">
        <f t="shared" si="17"/>
        <v>0</v>
      </c>
      <c r="AI88" s="139">
        <f t="shared" si="17"/>
        <v>0</v>
      </c>
      <c r="AJ88" s="139">
        <f t="shared" si="17"/>
        <v>0</v>
      </c>
      <c r="AK88" s="139">
        <f t="shared" si="17"/>
        <v>0</v>
      </c>
      <c r="AL88" s="139">
        <f t="shared" si="17"/>
        <v>0</v>
      </c>
      <c r="AM88" s="139">
        <f t="shared" si="17"/>
        <v>0</v>
      </c>
      <c r="AN88" s="139">
        <f t="shared" si="17"/>
        <v>0</v>
      </c>
      <c r="AO88" s="139">
        <f t="shared" si="17"/>
        <v>0</v>
      </c>
      <c r="AP88" s="123"/>
    </row>
    <row r="89" spans="2:42" s="323" customFormat="1" ht="16.5" customHeight="1">
      <c r="B89" s="119"/>
      <c r="C89" s="68" t="s">
        <v>144</v>
      </c>
      <c r="D89" s="139">
        <v>0</v>
      </c>
      <c r="E89" s="139">
        <v>0</v>
      </c>
      <c r="F89" s="139">
        <v>0</v>
      </c>
      <c r="G89" s="139">
        <v>0</v>
      </c>
      <c r="H89" s="139">
        <v>0</v>
      </c>
      <c r="I89" s="139">
        <v>0</v>
      </c>
      <c r="J89" s="139">
        <v>0</v>
      </c>
      <c r="K89" s="139">
        <v>0</v>
      </c>
      <c r="L89" s="139">
        <v>0</v>
      </c>
      <c r="M89" s="139">
        <v>0</v>
      </c>
      <c r="N89" s="139">
        <v>0</v>
      </c>
      <c r="O89" s="139">
        <v>0</v>
      </c>
      <c r="P89" s="139">
        <v>0</v>
      </c>
      <c r="Q89" s="139">
        <v>0</v>
      </c>
      <c r="R89" s="139">
        <v>0</v>
      </c>
      <c r="S89" s="139">
        <v>0</v>
      </c>
      <c r="T89" s="139">
        <v>0</v>
      </c>
      <c r="U89" s="139">
        <v>0</v>
      </c>
      <c r="V89" s="139">
        <v>0</v>
      </c>
      <c r="W89" s="139">
        <v>0</v>
      </c>
      <c r="X89" s="139">
        <v>0</v>
      </c>
      <c r="Y89" s="139">
        <v>0</v>
      </c>
      <c r="Z89" s="139">
        <v>0</v>
      </c>
      <c r="AA89" s="139">
        <v>0</v>
      </c>
      <c r="AB89" s="139">
        <v>0</v>
      </c>
      <c r="AC89" s="139">
        <v>0</v>
      </c>
      <c r="AD89" s="139">
        <v>0</v>
      </c>
      <c r="AE89" s="139">
        <v>0</v>
      </c>
      <c r="AF89" s="139">
        <v>0</v>
      </c>
      <c r="AG89" s="139">
        <v>0</v>
      </c>
      <c r="AH89" s="139">
        <v>0</v>
      </c>
      <c r="AI89" s="139">
        <v>0</v>
      </c>
      <c r="AJ89" s="139">
        <v>0</v>
      </c>
      <c r="AK89" s="139">
        <v>0</v>
      </c>
      <c r="AL89" s="139">
        <v>0</v>
      </c>
      <c r="AM89" s="139">
        <v>0</v>
      </c>
      <c r="AN89" s="139">
        <v>0</v>
      </c>
      <c r="AO89" s="139">
        <v>0</v>
      </c>
      <c r="AP89" s="126"/>
    </row>
    <row r="90" spans="2:42" s="115" customFormat="1" ht="16.5" customHeight="1">
      <c r="B90" s="288"/>
      <c r="C90" s="68" t="s">
        <v>145</v>
      </c>
      <c r="D90" s="139">
        <v>0</v>
      </c>
      <c r="E90" s="139">
        <v>0</v>
      </c>
      <c r="F90" s="139">
        <v>0</v>
      </c>
      <c r="G90" s="139">
        <v>0</v>
      </c>
      <c r="H90" s="139">
        <v>0</v>
      </c>
      <c r="I90" s="139">
        <v>0</v>
      </c>
      <c r="J90" s="139">
        <v>0</v>
      </c>
      <c r="K90" s="139">
        <v>0</v>
      </c>
      <c r="L90" s="139">
        <v>0</v>
      </c>
      <c r="M90" s="139">
        <v>0</v>
      </c>
      <c r="N90" s="139">
        <v>0</v>
      </c>
      <c r="O90" s="139">
        <v>0</v>
      </c>
      <c r="P90" s="139">
        <v>0</v>
      </c>
      <c r="Q90" s="139">
        <v>0</v>
      </c>
      <c r="R90" s="139">
        <v>0</v>
      </c>
      <c r="S90" s="139">
        <v>0</v>
      </c>
      <c r="T90" s="139">
        <v>0</v>
      </c>
      <c r="U90" s="139">
        <v>0</v>
      </c>
      <c r="V90" s="139">
        <v>0</v>
      </c>
      <c r="W90" s="139">
        <v>0</v>
      </c>
      <c r="X90" s="139">
        <v>0</v>
      </c>
      <c r="Y90" s="139">
        <v>0</v>
      </c>
      <c r="Z90" s="139">
        <v>0</v>
      </c>
      <c r="AA90" s="139">
        <v>0</v>
      </c>
      <c r="AB90" s="139">
        <v>0</v>
      </c>
      <c r="AC90" s="139">
        <v>0</v>
      </c>
      <c r="AD90" s="139">
        <v>0</v>
      </c>
      <c r="AE90" s="139">
        <v>0</v>
      </c>
      <c r="AF90" s="139">
        <v>0</v>
      </c>
      <c r="AG90" s="139">
        <v>0</v>
      </c>
      <c r="AH90" s="139">
        <v>0</v>
      </c>
      <c r="AI90" s="139">
        <v>0</v>
      </c>
      <c r="AJ90" s="139">
        <v>0</v>
      </c>
      <c r="AK90" s="139">
        <v>0</v>
      </c>
      <c r="AL90" s="139">
        <v>0</v>
      </c>
      <c r="AM90" s="139">
        <v>0</v>
      </c>
      <c r="AN90" s="139">
        <v>0</v>
      </c>
      <c r="AO90" s="139">
        <v>0</v>
      </c>
      <c r="AP90" s="128"/>
    </row>
    <row r="91" spans="2:43" s="76" customFormat="1" ht="30" customHeight="1">
      <c r="B91" s="324"/>
      <c r="C91" s="67" t="s">
        <v>129</v>
      </c>
      <c r="D91" s="142">
        <f aca="true" t="shared" si="18" ref="D91:K91">+SUM(D88,D79,D76)</f>
        <v>0</v>
      </c>
      <c r="E91" s="142">
        <f t="shared" si="18"/>
        <v>0</v>
      </c>
      <c r="F91" s="142">
        <f t="shared" si="18"/>
        <v>0</v>
      </c>
      <c r="G91" s="142">
        <f t="shared" si="18"/>
        <v>0</v>
      </c>
      <c r="H91" s="142">
        <f t="shared" si="18"/>
        <v>0</v>
      </c>
      <c r="I91" s="142">
        <f t="shared" si="18"/>
        <v>0</v>
      </c>
      <c r="J91" s="142">
        <f t="shared" si="18"/>
        <v>0</v>
      </c>
      <c r="K91" s="142">
        <f t="shared" si="18"/>
        <v>0</v>
      </c>
      <c r="L91" s="142">
        <f aca="true" t="shared" si="19" ref="L91:AO91">+SUM(L88,L79,L76)</f>
        <v>0</v>
      </c>
      <c r="M91" s="142">
        <f t="shared" si="19"/>
        <v>0</v>
      </c>
      <c r="N91" s="142">
        <f t="shared" si="19"/>
        <v>0</v>
      </c>
      <c r="O91" s="142">
        <f t="shared" si="19"/>
        <v>0</v>
      </c>
      <c r="P91" s="142">
        <f t="shared" si="19"/>
        <v>0</v>
      </c>
      <c r="Q91" s="142">
        <f t="shared" si="19"/>
        <v>0</v>
      </c>
      <c r="R91" s="142">
        <f t="shared" si="19"/>
        <v>0</v>
      </c>
      <c r="S91" s="142">
        <f t="shared" si="19"/>
        <v>0</v>
      </c>
      <c r="T91" s="142">
        <f t="shared" si="19"/>
        <v>0</v>
      </c>
      <c r="U91" s="142">
        <f t="shared" si="19"/>
        <v>0</v>
      </c>
      <c r="V91" s="142">
        <f t="shared" si="19"/>
        <v>0</v>
      </c>
      <c r="W91" s="142">
        <f t="shared" si="19"/>
        <v>0</v>
      </c>
      <c r="X91" s="142">
        <f t="shared" si="19"/>
        <v>0</v>
      </c>
      <c r="Y91" s="142">
        <f t="shared" si="19"/>
        <v>0</v>
      </c>
      <c r="Z91" s="142">
        <f t="shared" si="19"/>
        <v>0</v>
      </c>
      <c r="AA91" s="142">
        <f t="shared" si="19"/>
        <v>0</v>
      </c>
      <c r="AB91" s="142">
        <f t="shared" si="19"/>
        <v>0</v>
      </c>
      <c r="AC91" s="142">
        <f t="shared" si="19"/>
        <v>0</v>
      </c>
      <c r="AD91" s="142">
        <f t="shared" si="19"/>
        <v>0</v>
      </c>
      <c r="AE91" s="142">
        <f t="shared" si="19"/>
        <v>0</v>
      </c>
      <c r="AF91" s="142">
        <f t="shared" si="19"/>
        <v>0</v>
      </c>
      <c r="AG91" s="142">
        <f t="shared" si="19"/>
        <v>0</v>
      </c>
      <c r="AH91" s="142">
        <f t="shared" si="19"/>
        <v>0</v>
      </c>
      <c r="AI91" s="142">
        <f t="shared" si="19"/>
        <v>0</v>
      </c>
      <c r="AJ91" s="142">
        <f t="shared" si="19"/>
        <v>0</v>
      </c>
      <c r="AK91" s="142">
        <f t="shared" si="19"/>
        <v>0</v>
      </c>
      <c r="AL91" s="142">
        <f t="shared" si="19"/>
        <v>0</v>
      </c>
      <c r="AM91" s="142">
        <f t="shared" si="19"/>
        <v>0</v>
      </c>
      <c r="AN91" s="142">
        <f t="shared" si="19"/>
        <v>0</v>
      </c>
      <c r="AO91" s="239">
        <f t="shared" si="19"/>
        <v>0</v>
      </c>
      <c r="AP91" s="123"/>
      <c r="AQ91" s="318"/>
    </row>
    <row r="92" spans="2:43" s="323" customFormat="1" ht="16.5" customHeight="1">
      <c r="B92" s="119"/>
      <c r="C92" s="120" t="s">
        <v>20</v>
      </c>
      <c r="D92" s="139">
        <v>0</v>
      </c>
      <c r="E92" s="139">
        <v>0</v>
      </c>
      <c r="F92" s="139">
        <v>0</v>
      </c>
      <c r="G92" s="139">
        <v>0</v>
      </c>
      <c r="H92" s="139">
        <v>0</v>
      </c>
      <c r="I92" s="139">
        <v>0</v>
      </c>
      <c r="J92" s="139">
        <v>0</v>
      </c>
      <c r="K92" s="139">
        <v>0</v>
      </c>
      <c r="L92" s="139">
        <v>0</v>
      </c>
      <c r="M92" s="139">
        <v>0</v>
      </c>
      <c r="N92" s="139">
        <v>0</v>
      </c>
      <c r="O92" s="139">
        <v>0</v>
      </c>
      <c r="P92" s="139">
        <v>0</v>
      </c>
      <c r="Q92" s="139">
        <v>0</v>
      </c>
      <c r="R92" s="139">
        <v>0</v>
      </c>
      <c r="S92" s="139">
        <v>0</v>
      </c>
      <c r="T92" s="139">
        <v>0</v>
      </c>
      <c r="U92" s="139">
        <v>0</v>
      </c>
      <c r="V92" s="139">
        <v>0</v>
      </c>
      <c r="W92" s="139">
        <v>0</v>
      </c>
      <c r="X92" s="139">
        <v>0</v>
      </c>
      <c r="Y92" s="139">
        <v>0</v>
      </c>
      <c r="Z92" s="139">
        <v>0</v>
      </c>
      <c r="AA92" s="139">
        <v>0</v>
      </c>
      <c r="AB92" s="139">
        <v>0</v>
      </c>
      <c r="AC92" s="139">
        <v>0</v>
      </c>
      <c r="AD92" s="139">
        <v>0</v>
      </c>
      <c r="AE92" s="139">
        <v>0</v>
      </c>
      <c r="AF92" s="139">
        <v>0</v>
      </c>
      <c r="AG92" s="139">
        <v>0</v>
      </c>
      <c r="AH92" s="139">
        <v>0</v>
      </c>
      <c r="AI92" s="139">
        <v>0</v>
      </c>
      <c r="AJ92" s="139">
        <v>0</v>
      </c>
      <c r="AK92" s="139">
        <v>0</v>
      </c>
      <c r="AL92" s="139">
        <v>0</v>
      </c>
      <c r="AM92" s="139">
        <v>0</v>
      </c>
      <c r="AN92" s="139">
        <v>0</v>
      </c>
      <c r="AO92" s="139">
        <v>0</v>
      </c>
      <c r="AP92" s="126"/>
      <c r="AQ92" s="325"/>
    </row>
    <row r="93" spans="2:43" s="323" customFormat="1" ht="16.5" customHeight="1">
      <c r="B93" s="119"/>
      <c r="C93" s="122" t="s">
        <v>21</v>
      </c>
      <c r="D93" s="139">
        <v>0</v>
      </c>
      <c r="E93" s="139">
        <v>0</v>
      </c>
      <c r="F93" s="139">
        <v>0</v>
      </c>
      <c r="G93" s="139">
        <v>0</v>
      </c>
      <c r="H93" s="139">
        <v>0</v>
      </c>
      <c r="I93" s="139">
        <v>0</v>
      </c>
      <c r="J93" s="139">
        <v>0</v>
      </c>
      <c r="K93" s="139">
        <v>0</v>
      </c>
      <c r="L93" s="139">
        <v>0</v>
      </c>
      <c r="M93" s="139">
        <v>0</v>
      </c>
      <c r="N93" s="139">
        <v>0</v>
      </c>
      <c r="O93" s="139">
        <v>0</v>
      </c>
      <c r="P93" s="139">
        <v>0</v>
      </c>
      <c r="Q93" s="139">
        <v>0</v>
      </c>
      <c r="R93" s="139">
        <v>0</v>
      </c>
      <c r="S93" s="139">
        <v>0</v>
      </c>
      <c r="T93" s="139">
        <v>0</v>
      </c>
      <c r="U93" s="139">
        <v>0</v>
      </c>
      <c r="V93" s="139">
        <v>0</v>
      </c>
      <c r="W93" s="139">
        <v>0</v>
      </c>
      <c r="X93" s="139">
        <v>0</v>
      </c>
      <c r="Y93" s="139">
        <v>0</v>
      </c>
      <c r="Z93" s="139">
        <v>0</v>
      </c>
      <c r="AA93" s="139">
        <v>0</v>
      </c>
      <c r="AB93" s="139">
        <v>0</v>
      </c>
      <c r="AC93" s="139">
        <v>0</v>
      </c>
      <c r="AD93" s="139">
        <v>0</v>
      </c>
      <c r="AE93" s="139">
        <v>0</v>
      </c>
      <c r="AF93" s="139">
        <v>0</v>
      </c>
      <c r="AG93" s="139">
        <v>0</v>
      </c>
      <c r="AH93" s="139">
        <v>0</v>
      </c>
      <c r="AI93" s="139">
        <v>0</v>
      </c>
      <c r="AJ93" s="139">
        <v>0</v>
      </c>
      <c r="AK93" s="139">
        <v>0</v>
      </c>
      <c r="AL93" s="139">
        <v>0</v>
      </c>
      <c r="AM93" s="139">
        <v>0</v>
      </c>
      <c r="AN93" s="139">
        <v>0</v>
      </c>
      <c r="AO93" s="139">
        <v>0</v>
      </c>
      <c r="AP93" s="126"/>
      <c r="AQ93" s="325"/>
    </row>
    <row r="94" spans="2:43" s="76" customFormat="1" ht="24.75" customHeight="1">
      <c r="B94" s="286"/>
      <c r="C94" s="71" t="s">
        <v>289</v>
      </c>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330"/>
      <c r="AP94" s="123"/>
      <c r="AQ94" s="318"/>
    </row>
    <row r="95" spans="2:43" s="76" customFormat="1" ht="30" customHeight="1">
      <c r="B95" s="286"/>
      <c r="C95" s="71" t="s">
        <v>101</v>
      </c>
      <c r="D95" s="139">
        <f aca="true" t="shared" si="20" ref="D95:M96">D96+D97</f>
        <v>0</v>
      </c>
      <c r="E95" s="139">
        <f t="shared" si="20"/>
        <v>0</v>
      </c>
      <c r="F95" s="139">
        <f t="shared" si="20"/>
        <v>0</v>
      </c>
      <c r="G95" s="139">
        <f t="shared" si="20"/>
        <v>0</v>
      </c>
      <c r="H95" s="139">
        <f t="shared" si="20"/>
        <v>0</v>
      </c>
      <c r="I95" s="139">
        <f t="shared" si="20"/>
        <v>0</v>
      </c>
      <c r="J95" s="139">
        <f t="shared" si="20"/>
        <v>0</v>
      </c>
      <c r="K95" s="139">
        <f t="shared" si="20"/>
        <v>0</v>
      </c>
      <c r="L95" s="139">
        <f t="shared" si="20"/>
        <v>0</v>
      </c>
      <c r="M95" s="139">
        <f t="shared" si="20"/>
        <v>0</v>
      </c>
      <c r="N95" s="139">
        <f aca="true" t="shared" si="21" ref="N95:W96">N96+N97</f>
        <v>0</v>
      </c>
      <c r="O95" s="139">
        <f t="shared" si="21"/>
        <v>0</v>
      </c>
      <c r="P95" s="139">
        <f t="shared" si="21"/>
        <v>0</v>
      </c>
      <c r="Q95" s="139">
        <f t="shared" si="21"/>
        <v>0</v>
      </c>
      <c r="R95" s="139">
        <f t="shared" si="21"/>
        <v>0</v>
      </c>
      <c r="S95" s="139">
        <f t="shared" si="21"/>
        <v>0</v>
      </c>
      <c r="T95" s="139">
        <f t="shared" si="21"/>
        <v>0</v>
      </c>
      <c r="U95" s="139">
        <f t="shared" si="21"/>
        <v>0</v>
      </c>
      <c r="V95" s="139">
        <f t="shared" si="21"/>
        <v>0</v>
      </c>
      <c r="W95" s="139">
        <f t="shared" si="21"/>
        <v>0</v>
      </c>
      <c r="X95" s="139">
        <f aca="true" t="shared" si="22" ref="X95:AG96">X96+X97</f>
        <v>0</v>
      </c>
      <c r="Y95" s="139">
        <f t="shared" si="22"/>
        <v>0</v>
      </c>
      <c r="Z95" s="139">
        <f t="shared" si="22"/>
        <v>0</v>
      </c>
      <c r="AA95" s="139">
        <f t="shared" si="22"/>
        <v>0</v>
      </c>
      <c r="AB95" s="139">
        <f t="shared" si="22"/>
        <v>0</v>
      </c>
      <c r="AC95" s="139">
        <f t="shared" si="22"/>
        <v>0</v>
      </c>
      <c r="AD95" s="139">
        <f t="shared" si="22"/>
        <v>0</v>
      </c>
      <c r="AE95" s="139">
        <f t="shared" si="22"/>
        <v>3</v>
      </c>
      <c r="AF95" s="139">
        <f t="shared" si="22"/>
        <v>0</v>
      </c>
      <c r="AG95" s="139">
        <f t="shared" si="22"/>
        <v>0</v>
      </c>
      <c r="AH95" s="139">
        <f aca="true" t="shared" si="23" ref="AH95:AO96">AH96+AH97</f>
        <v>0</v>
      </c>
      <c r="AI95" s="139">
        <f t="shared" si="23"/>
        <v>46</v>
      </c>
      <c r="AJ95" s="139">
        <f t="shared" si="23"/>
        <v>0</v>
      </c>
      <c r="AK95" s="139">
        <f t="shared" si="23"/>
        <v>0</v>
      </c>
      <c r="AL95" s="139">
        <f t="shared" si="23"/>
        <v>0</v>
      </c>
      <c r="AM95" s="139">
        <f t="shared" si="23"/>
        <v>0</v>
      </c>
      <c r="AN95" s="139">
        <f t="shared" si="23"/>
        <v>0</v>
      </c>
      <c r="AO95" s="139">
        <f t="shared" si="23"/>
        <v>1.6</v>
      </c>
      <c r="AP95" s="123"/>
      <c r="AQ95" s="318"/>
    </row>
    <row r="96" spans="2:42" s="115" customFormat="1" ht="16.5" customHeight="1">
      <c r="B96" s="287"/>
      <c r="C96" s="63" t="s">
        <v>94</v>
      </c>
      <c r="D96" s="139">
        <f t="shared" si="20"/>
        <v>0</v>
      </c>
      <c r="E96" s="139">
        <f t="shared" si="20"/>
        <v>0</v>
      </c>
      <c r="F96" s="139">
        <f t="shared" si="20"/>
        <v>0</v>
      </c>
      <c r="G96" s="139">
        <f t="shared" si="20"/>
        <v>0</v>
      </c>
      <c r="H96" s="139">
        <f t="shared" si="20"/>
        <v>0</v>
      </c>
      <c r="I96" s="139">
        <f t="shared" si="20"/>
        <v>0</v>
      </c>
      <c r="J96" s="139">
        <f t="shared" si="20"/>
        <v>0</v>
      </c>
      <c r="K96" s="139">
        <f t="shared" si="20"/>
        <v>0</v>
      </c>
      <c r="L96" s="139">
        <f t="shared" si="20"/>
        <v>0</v>
      </c>
      <c r="M96" s="139">
        <f t="shared" si="20"/>
        <v>0</v>
      </c>
      <c r="N96" s="139">
        <f t="shared" si="21"/>
        <v>0</v>
      </c>
      <c r="O96" s="139">
        <f t="shared" si="21"/>
        <v>0</v>
      </c>
      <c r="P96" s="139">
        <f t="shared" si="21"/>
        <v>0</v>
      </c>
      <c r="Q96" s="139">
        <f t="shared" si="21"/>
        <v>0</v>
      </c>
      <c r="R96" s="139">
        <f t="shared" si="21"/>
        <v>0</v>
      </c>
      <c r="S96" s="139">
        <f t="shared" si="21"/>
        <v>0</v>
      </c>
      <c r="T96" s="139">
        <f t="shared" si="21"/>
        <v>0</v>
      </c>
      <c r="U96" s="139">
        <f t="shared" si="21"/>
        <v>0</v>
      </c>
      <c r="V96" s="139">
        <f t="shared" si="21"/>
        <v>0</v>
      </c>
      <c r="W96" s="139">
        <f t="shared" si="21"/>
        <v>0</v>
      </c>
      <c r="X96" s="139">
        <f t="shared" si="22"/>
        <v>0</v>
      </c>
      <c r="Y96" s="139">
        <f t="shared" si="22"/>
        <v>0</v>
      </c>
      <c r="Z96" s="139">
        <f t="shared" si="22"/>
        <v>0</v>
      </c>
      <c r="AA96" s="139">
        <f t="shared" si="22"/>
        <v>0</v>
      </c>
      <c r="AB96" s="139">
        <f t="shared" si="22"/>
        <v>0</v>
      </c>
      <c r="AC96" s="139">
        <f t="shared" si="22"/>
        <v>0</v>
      </c>
      <c r="AD96" s="139">
        <f t="shared" si="22"/>
        <v>0</v>
      </c>
      <c r="AE96" s="139">
        <f t="shared" si="22"/>
        <v>3</v>
      </c>
      <c r="AF96" s="139">
        <f t="shared" si="22"/>
        <v>0</v>
      </c>
      <c r="AG96" s="139">
        <f t="shared" si="22"/>
        <v>0</v>
      </c>
      <c r="AH96" s="139">
        <f t="shared" si="23"/>
        <v>0</v>
      </c>
      <c r="AI96" s="139">
        <f t="shared" si="23"/>
        <v>46</v>
      </c>
      <c r="AJ96" s="139">
        <f t="shared" si="23"/>
        <v>0</v>
      </c>
      <c r="AK96" s="139">
        <f t="shared" si="23"/>
        <v>0</v>
      </c>
      <c r="AL96" s="139">
        <f t="shared" si="23"/>
        <v>0</v>
      </c>
      <c r="AM96" s="139">
        <f t="shared" si="23"/>
        <v>0</v>
      </c>
      <c r="AN96" s="139">
        <f t="shared" si="23"/>
        <v>0</v>
      </c>
      <c r="AO96" s="139">
        <f t="shared" si="23"/>
        <v>1.6</v>
      </c>
      <c r="AP96" s="128"/>
    </row>
    <row r="97" spans="2:42" s="115" customFormat="1" ht="16.5" customHeight="1">
      <c r="B97" s="288"/>
      <c r="C97" s="68" t="s">
        <v>144</v>
      </c>
      <c r="D97" s="139">
        <v>0</v>
      </c>
      <c r="E97" s="139">
        <v>0</v>
      </c>
      <c r="F97" s="139">
        <v>0</v>
      </c>
      <c r="G97" s="139">
        <v>0</v>
      </c>
      <c r="H97" s="139">
        <v>0</v>
      </c>
      <c r="I97" s="139">
        <v>0</v>
      </c>
      <c r="J97" s="139">
        <v>0</v>
      </c>
      <c r="K97" s="139">
        <v>0</v>
      </c>
      <c r="L97" s="139">
        <v>0</v>
      </c>
      <c r="M97" s="139">
        <v>0</v>
      </c>
      <c r="N97" s="139">
        <v>0</v>
      </c>
      <c r="O97" s="139">
        <v>0</v>
      </c>
      <c r="P97" s="139">
        <v>0</v>
      </c>
      <c r="Q97" s="139">
        <v>0</v>
      </c>
      <c r="R97" s="139">
        <v>0</v>
      </c>
      <c r="S97" s="139">
        <v>0</v>
      </c>
      <c r="T97" s="139">
        <v>0</v>
      </c>
      <c r="U97" s="139">
        <v>0</v>
      </c>
      <c r="V97" s="139">
        <v>0</v>
      </c>
      <c r="W97" s="139">
        <v>0</v>
      </c>
      <c r="X97" s="139">
        <v>0</v>
      </c>
      <c r="Y97" s="139">
        <v>0</v>
      </c>
      <c r="Z97" s="139">
        <v>0</v>
      </c>
      <c r="AA97" s="139">
        <v>0</v>
      </c>
      <c r="AB97" s="139">
        <v>0</v>
      </c>
      <c r="AC97" s="139">
        <v>0</v>
      </c>
      <c r="AD97" s="139">
        <v>0</v>
      </c>
      <c r="AE97" s="139">
        <v>0</v>
      </c>
      <c r="AF97" s="139">
        <v>0</v>
      </c>
      <c r="AG97" s="139">
        <v>0</v>
      </c>
      <c r="AH97" s="139">
        <v>0</v>
      </c>
      <c r="AI97" s="139">
        <v>0</v>
      </c>
      <c r="AJ97" s="139">
        <v>0</v>
      </c>
      <c r="AK97" s="139">
        <v>0</v>
      </c>
      <c r="AL97" s="139">
        <v>0</v>
      </c>
      <c r="AM97" s="139">
        <v>0</v>
      </c>
      <c r="AN97" s="139">
        <v>0</v>
      </c>
      <c r="AO97" s="139">
        <v>0</v>
      </c>
      <c r="AP97" s="128"/>
    </row>
    <row r="98" spans="2:42" s="115" customFormat="1" ht="16.5" customHeight="1">
      <c r="B98" s="288"/>
      <c r="C98" s="68" t="s">
        <v>145</v>
      </c>
      <c r="D98" s="139">
        <v>0</v>
      </c>
      <c r="E98" s="139">
        <v>0</v>
      </c>
      <c r="F98" s="139">
        <v>0</v>
      </c>
      <c r="G98" s="139">
        <v>0</v>
      </c>
      <c r="H98" s="139">
        <v>0</v>
      </c>
      <c r="I98" s="139">
        <v>0</v>
      </c>
      <c r="J98" s="139">
        <v>0</v>
      </c>
      <c r="K98" s="139">
        <v>0</v>
      </c>
      <c r="L98" s="139">
        <v>0</v>
      </c>
      <c r="M98" s="139">
        <v>0</v>
      </c>
      <c r="N98" s="139">
        <v>0</v>
      </c>
      <c r="O98" s="139">
        <v>0</v>
      </c>
      <c r="P98" s="139">
        <v>0</v>
      </c>
      <c r="Q98" s="139">
        <v>0</v>
      </c>
      <c r="R98" s="139">
        <v>0</v>
      </c>
      <c r="S98" s="139">
        <v>0</v>
      </c>
      <c r="T98" s="139">
        <v>0</v>
      </c>
      <c r="U98" s="139">
        <v>0</v>
      </c>
      <c r="V98" s="139">
        <v>0</v>
      </c>
      <c r="W98" s="139">
        <v>0</v>
      </c>
      <c r="X98" s="139">
        <v>0</v>
      </c>
      <c r="Y98" s="139">
        <v>0</v>
      </c>
      <c r="Z98" s="139">
        <v>0</v>
      </c>
      <c r="AA98" s="139">
        <v>0</v>
      </c>
      <c r="AB98" s="139">
        <v>0</v>
      </c>
      <c r="AC98" s="139">
        <v>0</v>
      </c>
      <c r="AD98" s="139">
        <v>0</v>
      </c>
      <c r="AE98" s="139">
        <v>3</v>
      </c>
      <c r="AF98" s="139">
        <v>0</v>
      </c>
      <c r="AG98" s="139">
        <v>0</v>
      </c>
      <c r="AH98" s="139">
        <v>0</v>
      </c>
      <c r="AI98" s="139">
        <v>46</v>
      </c>
      <c r="AJ98" s="139">
        <v>0</v>
      </c>
      <c r="AK98" s="139">
        <v>0</v>
      </c>
      <c r="AL98" s="139">
        <v>0</v>
      </c>
      <c r="AM98" s="139">
        <v>0</v>
      </c>
      <c r="AN98" s="139">
        <v>0</v>
      </c>
      <c r="AO98" s="139">
        <f>2-0.4</f>
        <v>1.6</v>
      </c>
      <c r="AP98" s="128"/>
    </row>
    <row r="99" spans="2:42" s="115" customFormat="1" ht="30" customHeight="1">
      <c r="B99" s="287"/>
      <c r="C99" s="63" t="s">
        <v>95</v>
      </c>
      <c r="D99" s="139">
        <f aca="true" t="shared" si="24" ref="D99:AO99">D100+D101</f>
        <v>0</v>
      </c>
      <c r="E99" s="139">
        <f t="shared" si="24"/>
        <v>0</v>
      </c>
      <c r="F99" s="139">
        <f t="shared" si="24"/>
        <v>0</v>
      </c>
      <c r="G99" s="139">
        <f t="shared" si="24"/>
        <v>0</v>
      </c>
      <c r="H99" s="139">
        <f t="shared" si="24"/>
        <v>0</v>
      </c>
      <c r="I99" s="139">
        <f t="shared" si="24"/>
        <v>0</v>
      </c>
      <c r="J99" s="139">
        <f t="shared" si="24"/>
        <v>0</v>
      </c>
      <c r="K99" s="139">
        <f t="shared" si="24"/>
        <v>0</v>
      </c>
      <c r="L99" s="139">
        <f t="shared" si="24"/>
        <v>0</v>
      </c>
      <c r="M99" s="139">
        <f t="shared" si="24"/>
        <v>0</v>
      </c>
      <c r="N99" s="139">
        <f t="shared" si="24"/>
        <v>0</v>
      </c>
      <c r="O99" s="139">
        <f t="shared" si="24"/>
        <v>0</v>
      </c>
      <c r="P99" s="139">
        <f t="shared" si="24"/>
        <v>0</v>
      </c>
      <c r="Q99" s="139">
        <f t="shared" si="24"/>
        <v>0</v>
      </c>
      <c r="R99" s="139">
        <f t="shared" si="24"/>
        <v>0</v>
      </c>
      <c r="S99" s="139">
        <f t="shared" si="24"/>
        <v>0</v>
      </c>
      <c r="T99" s="139">
        <f t="shared" si="24"/>
        <v>0</v>
      </c>
      <c r="U99" s="139">
        <f t="shared" si="24"/>
        <v>0</v>
      </c>
      <c r="V99" s="139">
        <f t="shared" si="24"/>
        <v>0</v>
      </c>
      <c r="W99" s="139">
        <f t="shared" si="24"/>
        <v>0</v>
      </c>
      <c r="X99" s="139">
        <f t="shared" si="24"/>
        <v>0</v>
      </c>
      <c r="Y99" s="139">
        <f t="shared" si="24"/>
        <v>0</v>
      </c>
      <c r="Z99" s="139">
        <f t="shared" si="24"/>
        <v>0</v>
      </c>
      <c r="AA99" s="139">
        <f t="shared" si="24"/>
        <v>0</v>
      </c>
      <c r="AB99" s="139">
        <f t="shared" si="24"/>
        <v>0</v>
      </c>
      <c r="AC99" s="139">
        <f t="shared" si="24"/>
        <v>0</v>
      </c>
      <c r="AD99" s="139">
        <f t="shared" si="24"/>
        <v>0</v>
      </c>
      <c r="AE99" s="139">
        <f t="shared" si="24"/>
        <v>0</v>
      </c>
      <c r="AF99" s="139">
        <f t="shared" si="24"/>
        <v>0</v>
      </c>
      <c r="AG99" s="139">
        <f t="shared" si="24"/>
        <v>0</v>
      </c>
      <c r="AH99" s="139">
        <f t="shared" si="24"/>
        <v>0</v>
      </c>
      <c r="AI99" s="139">
        <f t="shared" si="24"/>
        <v>0</v>
      </c>
      <c r="AJ99" s="139">
        <f t="shared" si="24"/>
        <v>0</v>
      </c>
      <c r="AK99" s="139">
        <f t="shared" si="24"/>
        <v>0</v>
      </c>
      <c r="AL99" s="139">
        <f t="shared" si="24"/>
        <v>0</v>
      </c>
      <c r="AM99" s="139">
        <f t="shared" si="24"/>
        <v>0</v>
      </c>
      <c r="AN99" s="139">
        <f t="shared" si="24"/>
        <v>0</v>
      </c>
      <c r="AO99" s="139">
        <f t="shared" si="24"/>
        <v>0</v>
      </c>
      <c r="AP99" s="128"/>
    </row>
    <row r="100" spans="2:42" s="115" customFormat="1" ht="16.5" customHeight="1">
      <c r="B100" s="287"/>
      <c r="C100" s="68" t="s">
        <v>144</v>
      </c>
      <c r="D100" s="139">
        <v>0</v>
      </c>
      <c r="E100" s="139">
        <v>0</v>
      </c>
      <c r="F100" s="139">
        <v>0</v>
      </c>
      <c r="G100" s="139">
        <v>0</v>
      </c>
      <c r="H100" s="139">
        <v>0</v>
      </c>
      <c r="I100" s="139">
        <v>0</v>
      </c>
      <c r="J100" s="139">
        <v>0</v>
      </c>
      <c r="K100" s="139">
        <v>0</v>
      </c>
      <c r="L100" s="139">
        <v>0</v>
      </c>
      <c r="M100" s="139">
        <v>0</v>
      </c>
      <c r="N100" s="139">
        <v>0</v>
      </c>
      <c r="O100" s="139">
        <v>0</v>
      </c>
      <c r="P100" s="139">
        <v>0</v>
      </c>
      <c r="Q100" s="139">
        <v>0</v>
      </c>
      <c r="R100" s="139">
        <v>0</v>
      </c>
      <c r="S100" s="139">
        <v>0</v>
      </c>
      <c r="T100" s="139">
        <v>0</v>
      </c>
      <c r="U100" s="139">
        <v>0</v>
      </c>
      <c r="V100" s="139">
        <v>0</v>
      </c>
      <c r="W100" s="139">
        <v>0</v>
      </c>
      <c r="X100" s="139">
        <v>0</v>
      </c>
      <c r="Y100" s="139">
        <v>0</v>
      </c>
      <c r="Z100" s="139">
        <v>0</v>
      </c>
      <c r="AA100" s="139">
        <v>0</v>
      </c>
      <c r="AB100" s="139">
        <v>0</v>
      </c>
      <c r="AC100" s="139">
        <v>0</v>
      </c>
      <c r="AD100" s="139">
        <v>0</v>
      </c>
      <c r="AE100" s="139">
        <v>0</v>
      </c>
      <c r="AF100" s="139">
        <v>0</v>
      </c>
      <c r="AG100" s="139">
        <v>0</v>
      </c>
      <c r="AH100" s="139">
        <v>0</v>
      </c>
      <c r="AI100" s="139">
        <v>0</v>
      </c>
      <c r="AJ100" s="139">
        <v>0</v>
      </c>
      <c r="AK100" s="139">
        <v>0</v>
      </c>
      <c r="AL100" s="139">
        <v>0</v>
      </c>
      <c r="AM100" s="139">
        <v>0</v>
      </c>
      <c r="AN100" s="139">
        <v>0</v>
      </c>
      <c r="AO100" s="139">
        <v>0</v>
      </c>
      <c r="AP100" s="128"/>
    </row>
    <row r="101" spans="2:42" s="115" customFormat="1" ht="16.5" customHeight="1">
      <c r="B101" s="287"/>
      <c r="C101" s="68" t="s">
        <v>145</v>
      </c>
      <c r="D101" s="139">
        <v>0</v>
      </c>
      <c r="E101" s="139">
        <v>0</v>
      </c>
      <c r="F101" s="139">
        <v>0</v>
      </c>
      <c r="G101" s="139">
        <v>0</v>
      </c>
      <c r="H101" s="139">
        <v>0</v>
      </c>
      <c r="I101" s="139">
        <v>0</v>
      </c>
      <c r="J101" s="139">
        <v>0</v>
      </c>
      <c r="K101" s="139">
        <v>0</v>
      </c>
      <c r="L101" s="139">
        <v>0</v>
      </c>
      <c r="M101" s="139">
        <v>0</v>
      </c>
      <c r="N101" s="139">
        <v>0</v>
      </c>
      <c r="O101" s="139">
        <v>0</v>
      </c>
      <c r="P101" s="139">
        <v>0</v>
      </c>
      <c r="Q101" s="139">
        <v>0</v>
      </c>
      <c r="R101" s="139">
        <v>0</v>
      </c>
      <c r="S101" s="139">
        <v>0</v>
      </c>
      <c r="T101" s="139">
        <v>0</v>
      </c>
      <c r="U101" s="139">
        <v>0</v>
      </c>
      <c r="V101" s="139">
        <v>0</v>
      </c>
      <c r="W101" s="139">
        <v>0</v>
      </c>
      <c r="X101" s="139">
        <v>0</v>
      </c>
      <c r="Y101" s="139">
        <v>0</v>
      </c>
      <c r="Z101" s="139">
        <v>0</v>
      </c>
      <c r="AA101" s="139">
        <v>0</v>
      </c>
      <c r="AB101" s="139">
        <v>0</v>
      </c>
      <c r="AC101" s="139">
        <v>0</v>
      </c>
      <c r="AD101" s="139">
        <v>0</v>
      </c>
      <c r="AE101" s="139">
        <v>0</v>
      </c>
      <c r="AF101" s="139">
        <v>0</v>
      </c>
      <c r="AG101" s="139">
        <v>0</v>
      </c>
      <c r="AH101" s="139">
        <v>0</v>
      </c>
      <c r="AI101" s="139">
        <v>0</v>
      </c>
      <c r="AJ101" s="139">
        <v>0</v>
      </c>
      <c r="AK101" s="139">
        <v>0</v>
      </c>
      <c r="AL101" s="139">
        <v>0</v>
      </c>
      <c r="AM101" s="139">
        <v>0</v>
      </c>
      <c r="AN101" s="139">
        <v>0</v>
      </c>
      <c r="AO101" s="139">
        <v>0</v>
      </c>
      <c r="AP101" s="128"/>
    </row>
    <row r="102" spans="2:42" s="76" customFormat="1" ht="30" customHeight="1">
      <c r="B102" s="319"/>
      <c r="C102" s="320" t="s">
        <v>272</v>
      </c>
      <c r="D102" s="139">
        <v>0</v>
      </c>
      <c r="E102" s="139">
        <v>0</v>
      </c>
      <c r="F102" s="139">
        <v>0</v>
      </c>
      <c r="G102" s="139">
        <v>0</v>
      </c>
      <c r="H102" s="139">
        <v>0</v>
      </c>
      <c r="I102" s="139">
        <v>0</v>
      </c>
      <c r="J102" s="139">
        <v>0</v>
      </c>
      <c r="K102" s="139">
        <v>0</v>
      </c>
      <c r="L102" s="139">
        <v>0</v>
      </c>
      <c r="M102" s="139">
        <v>0</v>
      </c>
      <c r="N102" s="139">
        <v>0</v>
      </c>
      <c r="O102" s="139">
        <v>0</v>
      </c>
      <c r="P102" s="139">
        <v>0</v>
      </c>
      <c r="Q102" s="139">
        <v>0</v>
      </c>
      <c r="R102" s="139">
        <v>0</v>
      </c>
      <c r="S102" s="139">
        <v>0</v>
      </c>
      <c r="T102" s="139">
        <v>0</v>
      </c>
      <c r="U102" s="139">
        <v>0</v>
      </c>
      <c r="V102" s="139">
        <v>0</v>
      </c>
      <c r="W102" s="139">
        <v>0</v>
      </c>
      <c r="X102" s="139">
        <v>0</v>
      </c>
      <c r="Y102" s="139">
        <v>0</v>
      </c>
      <c r="Z102" s="139">
        <v>0</v>
      </c>
      <c r="AA102" s="139">
        <v>0</v>
      </c>
      <c r="AB102" s="139">
        <v>0</v>
      </c>
      <c r="AC102" s="139">
        <v>0</v>
      </c>
      <c r="AD102" s="139">
        <v>0</v>
      </c>
      <c r="AE102" s="139">
        <v>0</v>
      </c>
      <c r="AF102" s="139">
        <v>0</v>
      </c>
      <c r="AG102" s="139">
        <v>0</v>
      </c>
      <c r="AH102" s="139">
        <v>0</v>
      </c>
      <c r="AI102" s="139">
        <v>0</v>
      </c>
      <c r="AJ102" s="139">
        <v>0</v>
      </c>
      <c r="AK102" s="139">
        <v>0</v>
      </c>
      <c r="AL102" s="139">
        <v>0</v>
      </c>
      <c r="AM102" s="139">
        <v>0</v>
      </c>
      <c r="AN102" s="139">
        <v>0</v>
      </c>
      <c r="AO102" s="139">
        <v>0</v>
      </c>
      <c r="AP102" s="123"/>
    </row>
    <row r="103" spans="2:42" s="115" customFormat="1" ht="16.5" customHeight="1">
      <c r="B103" s="288"/>
      <c r="C103" s="68" t="s">
        <v>156</v>
      </c>
      <c r="D103" s="139">
        <v>0</v>
      </c>
      <c r="E103" s="139">
        <v>0</v>
      </c>
      <c r="F103" s="139">
        <v>0</v>
      </c>
      <c r="G103" s="139">
        <v>0</v>
      </c>
      <c r="H103" s="139">
        <v>0</v>
      </c>
      <c r="I103" s="139">
        <v>0</v>
      </c>
      <c r="J103" s="139">
        <v>0</v>
      </c>
      <c r="K103" s="139">
        <v>0</v>
      </c>
      <c r="L103" s="139">
        <v>0</v>
      </c>
      <c r="M103" s="139">
        <v>0</v>
      </c>
      <c r="N103" s="139">
        <v>0</v>
      </c>
      <c r="O103" s="139">
        <v>0</v>
      </c>
      <c r="P103" s="139">
        <v>0</v>
      </c>
      <c r="Q103" s="139">
        <v>0</v>
      </c>
      <c r="R103" s="139">
        <v>0</v>
      </c>
      <c r="S103" s="139">
        <v>0</v>
      </c>
      <c r="T103" s="139">
        <v>0</v>
      </c>
      <c r="U103" s="139">
        <v>0</v>
      </c>
      <c r="V103" s="139">
        <v>0</v>
      </c>
      <c r="W103" s="139">
        <v>0</v>
      </c>
      <c r="X103" s="139">
        <v>0</v>
      </c>
      <c r="Y103" s="139">
        <v>0</v>
      </c>
      <c r="Z103" s="139">
        <v>0</v>
      </c>
      <c r="AA103" s="139">
        <v>0</v>
      </c>
      <c r="AB103" s="139">
        <v>0</v>
      </c>
      <c r="AC103" s="139">
        <v>0</v>
      </c>
      <c r="AD103" s="139">
        <v>0</v>
      </c>
      <c r="AE103" s="139">
        <v>0</v>
      </c>
      <c r="AF103" s="139">
        <v>0</v>
      </c>
      <c r="AG103" s="139">
        <v>0</v>
      </c>
      <c r="AH103" s="139">
        <v>0</v>
      </c>
      <c r="AI103" s="139">
        <v>0</v>
      </c>
      <c r="AJ103" s="139">
        <v>0</v>
      </c>
      <c r="AK103" s="139">
        <v>0</v>
      </c>
      <c r="AL103" s="139">
        <v>0</v>
      </c>
      <c r="AM103" s="139">
        <v>0</v>
      </c>
      <c r="AN103" s="139">
        <v>0</v>
      </c>
      <c r="AO103" s="139">
        <v>0</v>
      </c>
      <c r="AP103" s="128"/>
    </row>
    <row r="104" spans="2:42" s="115" customFormat="1" ht="16.5" customHeight="1">
      <c r="B104" s="288"/>
      <c r="C104" s="68" t="s">
        <v>61</v>
      </c>
      <c r="D104" s="139">
        <v>0</v>
      </c>
      <c r="E104" s="139">
        <v>0</v>
      </c>
      <c r="F104" s="139">
        <v>0</v>
      </c>
      <c r="G104" s="139">
        <v>0</v>
      </c>
      <c r="H104" s="139">
        <v>0</v>
      </c>
      <c r="I104" s="139">
        <v>0</v>
      </c>
      <c r="J104" s="139">
        <v>0</v>
      </c>
      <c r="K104" s="139">
        <v>0</v>
      </c>
      <c r="L104" s="139">
        <v>0</v>
      </c>
      <c r="M104" s="139">
        <v>0</v>
      </c>
      <c r="N104" s="139">
        <v>0</v>
      </c>
      <c r="O104" s="139">
        <v>0</v>
      </c>
      <c r="P104" s="139">
        <v>0</v>
      </c>
      <c r="Q104" s="139">
        <v>0</v>
      </c>
      <c r="R104" s="139">
        <v>0</v>
      </c>
      <c r="S104" s="139">
        <v>0</v>
      </c>
      <c r="T104" s="139">
        <v>0</v>
      </c>
      <c r="U104" s="139">
        <v>0</v>
      </c>
      <c r="V104" s="139">
        <v>0</v>
      </c>
      <c r="W104" s="139">
        <v>0</v>
      </c>
      <c r="X104" s="139">
        <v>0</v>
      </c>
      <c r="Y104" s="139">
        <v>0</v>
      </c>
      <c r="Z104" s="139">
        <v>0</v>
      </c>
      <c r="AA104" s="139">
        <v>0</v>
      </c>
      <c r="AB104" s="139">
        <v>0</v>
      </c>
      <c r="AC104" s="139">
        <v>0</v>
      </c>
      <c r="AD104" s="139">
        <v>0</v>
      </c>
      <c r="AE104" s="139">
        <v>0</v>
      </c>
      <c r="AF104" s="139">
        <v>0</v>
      </c>
      <c r="AG104" s="139">
        <v>0</v>
      </c>
      <c r="AH104" s="139">
        <v>0</v>
      </c>
      <c r="AI104" s="139">
        <v>0</v>
      </c>
      <c r="AJ104" s="139">
        <v>0</v>
      </c>
      <c r="AK104" s="139">
        <v>0</v>
      </c>
      <c r="AL104" s="139">
        <v>0</v>
      </c>
      <c r="AM104" s="139">
        <v>0</v>
      </c>
      <c r="AN104" s="139">
        <v>0</v>
      </c>
      <c r="AO104" s="139">
        <v>0</v>
      </c>
      <c r="AP104" s="128"/>
    </row>
    <row r="105" spans="2:42" s="115" customFormat="1" ht="16.5" customHeight="1">
      <c r="B105" s="288"/>
      <c r="C105" s="68" t="s">
        <v>273</v>
      </c>
      <c r="D105" s="139">
        <v>0</v>
      </c>
      <c r="E105" s="139">
        <v>0</v>
      </c>
      <c r="F105" s="139">
        <v>0</v>
      </c>
      <c r="G105" s="139">
        <v>0</v>
      </c>
      <c r="H105" s="139">
        <v>0</v>
      </c>
      <c r="I105" s="139">
        <v>0</v>
      </c>
      <c r="J105" s="139">
        <v>0</v>
      </c>
      <c r="K105" s="139">
        <v>0</v>
      </c>
      <c r="L105" s="139">
        <v>0</v>
      </c>
      <c r="M105" s="139">
        <v>0</v>
      </c>
      <c r="N105" s="139">
        <v>0</v>
      </c>
      <c r="O105" s="139">
        <v>0</v>
      </c>
      <c r="P105" s="139">
        <v>0</v>
      </c>
      <c r="Q105" s="139">
        <v>0</v>
      </c>
      <c r="R105" s="139">
        <v>0</v>
      </c>
      <c r="S105" s="139">
        <v>0</v>
      </c>
      <c r="T105" s="139">
        <v>0</v>
      </c>
      <c r="U105" s="139">
        <v>0</v>
      </c>
      <c r="V105" s="139">
        <v>0</v>
      </c>
      <c r="W105" s="139">
        <v>0</v>
      </c>
      <c r="X105" s="139">
        <v>0</v>
      </c>
      <c r="Y105" s="139">
        <v>0</v>
      </c>
      <c r="Z105" s="139">
        <v>0</v>
      </c>
      <c r="AA105" s="139">
        <v>0</v>
      </c>
      <c r="AB105" s="139">
        <v>0</v>
      </c>
      <c r="AC105" s="139">
        <v>0</v>
      </c>
      <c r="AD105" s="139">
        <v>0</v>
      </c>
      <c r="AE105" s="139">
        <v>0</v>
      </c>
      <c r="AF105" s="139">
        <v>0</v>
      </c>
      <c r="AG105" s="139">
        <v>0</v>
      </c>
      <c r="AH105" s="139">
        <v>0</v>
      </c>
      <c r="AI105" s="139">
        <v>0</v>
      </c>
      <c r="AJ105" s="139">
        <v>0</v>
      </c>
      <c r="AK105" s="139">
        <v>0</v>
      </c>
      <c r="AL105" s="139">
        <v>0</v>
      </c>
      <c r="AM105" s="139">
        <v>0</v>
      </c>
      <c r="AN105" s="139">
        <v>0</v>
      </c>
      <c r="AO105" s="139">
        <v>0</v>
      </c>
      <c r="AP105" s="128"/>
    </row>
    <row r="106" spans="2:42" s="115" customFormat="1" ht="16.5" customHeight="1">
      <c r="B106" s="288"/>
      <c r="C106" s="321" t="s">
        <v>135</v>
      </c>
      <c r="D106" s="139">
        <v>0</v>
      </c>
      <c r="E106" s="139">
        <v>0</v>
      </c>
      <c r="F106" s="139">
        <v>0</v>
      </c>
      <c r="G106" s="139">
        <v>0</v>
      </c>
      <c r="H106" s="139">
        <v>0</v>
      </c>
      <c r="I106" s="139">
        <v>0</v>
      </c>
      <c r="J106" s="139">
        <v>0</v>
      </c>
      <c r="K106" s="139">
        <v>0</v>
      </c>
      <c r="L106" s="139">
        <v>0</v>
      </c>
      <c r="M106" s="139">
        <v>0</v>
      </c>
      <c r="N106" s="139">
        <v>0</v>
      </c>
      <c r="O106" s="139">
        <v>0</v>
      </c>
      <c r="P106" s="139">
        <v>0</v>
      </c>
      <c r="Q106" s="139">
        <v>0</v>
      </c>
      <c r="R106" s="139">
        <v>0</v>
      </c>
      <c r="S106" s="139">
        <v>0</v>
      </c>
      <c r="T106" s="139">
        <v>0</v>
      </c>
      <c r="U106" s="139">
        <v>0</v>
      </c>
      <c r="V106" s="139">
        <v>0</v>
      </c>
      <c r="W106" s="139">
        <v>0</v>
      </c>
      <c r="X106" s="139">
        <v>0</v>
      </c>
      <c r="Y106" s="139">
        <v>0</v>
      </c>
      <c r="Z106" s="139">
        <v>0</v>
      </c>
      <c r="AA106" s="139">
        <v>0</v>
      </c>
      <c r="AB106" s="139">
        <v>0</v>
      </c>
      <c r="AC106" s="139">
        <v>0</v>
      </c>
      <c r="AD106" s="139">
        <v>0</v>
      </c>
      <c r="AE106" s="139">
        <v>0</v>
      </c>
      <c r="AF106" s="139">
        <v>0</v>
      </c>
      <c r="AG106" s="139">
        <v>0</v>
      </c>
      <c r="AH106" s="139">
        <v>0</v>
      </c>
      <c r="AI106" s="139">
        <v>0</v>
      </c>
      <c r="AJ106" s="139">
        <v>0</v>
      </c>
      <c r="AK106" s="139">
        <v>0</v>
      </c>
      <c r="AL106" s="139">
        <v>0</v>
      </c>
      <c r="AM106" s="139">
        <v>0</v>
      </c>
      <c r="AN106" s="139">
        <v>0</v>
      </c>
      <c r="AO106" s="139">
        <v>0</v>
      </c>
      <c r="AP106" s="128"/>
    </row>
    <row r="107" spans="2:42" s="115" customFormat="1" ht="16.5" customHeight="1">
      <c r="B107" s="288"/>
      <c r="C107" s="322" t="s">
        <v>8</v>
      </c>
      <c r="D107" s="139">
        <v>0</v>
      </c>
      <c r="E107" s="139">
        <v>0</v>
      </c>
      <c r="F107" s="139">
        <v>0</v>
      </c>
      <c r="G107" s="139">
        <v>0</v>
      </c>
      <c r="H107" s="139">
        <v>0</v>
      </c>
      <c r="I107" s="139">
        <v>0</v>
      </c>
      <c r="J107" s="139">
        <v>0</v>
      </c>
      <c r="K107" s="139">
        <v>0</v>
      </c>
      <c r="L107" s="139">
        <v>0</v>
      </c>
      <c r="M107" s="139">
        <v>0</v>
      </c>
      <c r="N107" s="139">
        <v>0</v>
      </c>
      <c r="O107" s="139">
        <v>0</v>
      </c>
      <c r="P107" s="139">
        <v>0</v>
      </c>
      <c r="Q107" s="139">
        <v>0</v>
      </c>
      <c r="R107" s="139">
        <v>0</v>
      </c>
      <c r="S107" s="139">
        <v>0</v>
      </c>
      <c r="T107" s="139">
        <v>0</v>
      </c>
      <c r="U107" s="139">
        <v>0</v>
      </c>
      <c r="V107" s="139">
        <v>0</v>
      </c>
      <c r="W107" s="139">
        <v>0</v>
      </c>
      <c r="X107" s="139">
        <v>0</v>
      </c>
      <c r="Y107" s="139">
        <v>0</v>
      </c>
      <c r="Z107" s="139">
        <v>0</v>
      </c>
      <c r="AA107" s="139">
        <v>0</v>
      </c>
      <c r="AB107" s="139">
        <v>0</v>
      </c>
      <c r="AC107" s="139">
        <v>0</v>
      </c>
      <c r="AD107" s="139">
        <v>0</v>
      </c>
      <c r="AE107" s="139">
        <v>0</v>
      </c>
      <c r="AF107" s="139">
        <v>0</v>
      </c>
      <c r="AG107" s="139">
        <v>0</v>
      </c>
      <c r="AH107" s="139">
        <v>0</v>
      </c>
      <c r="AI107" s="139">
        <v>0</v>
      </c>
      <c r="AJ107" s="139">
        <v>0</v>
      </c>
      <c r="AK107" s="139">
        <v>0</v>
      </c>
      <c r="AL107" s="139">
        <v>0</v>
      </c>
      <c r="AM107" s="139">
        <v>0</v>
      </c>
      <c r="AN107" s="139">
        <v>0</v>
      </c>
      <c r="AO107" s="139">
        <v>0</v>
      </c>
      <c r="AP107" s="128"/>
    </row>
    <row r="108" spans="2:42" s="76" customFormat="1" ht="24.75" customHeight="1">
      <c r="B108" s="319"/>
      <c r="C108" s="67" t="s">
        <v>96</v>
      </c>
      <c r="D108" s="139">
        <f aca="true" t="shared" si="25" ref="D108:AO108">D109+D110</f>
        <v>0</v>
      </c>
      <c r="E108" s="139">
        <f t="shared" si="25"/>
        <v>0</v>
      </c>
      <c r="F108" s="139">
        <f t="shared" si="25"/>
        <v>0</v>
      </c>
      <c r="G108" s="139">
        <f t="shared" si="25"/>
        <v>0</v>
      </c>
      <c r="H108" s="139">
        <f t="shared" si="25"/>
        <v>0</v>
      </c>
      <c r="I108" s="139">
        <f t="shared" si="25"/>
        <v>0</v>
      </c>
      <c r="J108" s="139">
        <f t="shared" si="25"/>
        <v>0</v>
      </c>
      <c r="K108" s="139">
        <f t="shared" si="25"/>
        <v>0</v>
      </c>
      <c r="L108" s="139">
        <f t="shared" si="25"/>
        <v>0</v>
      </c>
      <c r="M108" s="139">
        <f t="shared" si="25"/>
        <v>0</v>
      </c>
      <c r="N108" s="139">
        <f t="shared" si="25"/>
        <v>0</v>
      </c>
      <c r="O108" s="139">
        <f t="shared" si="25"/>
        <v>6</v>
      </c>
      <c r="P108" s="139">
        <f t="shared" si="25"/>
        <v>0</v>
      </c>
      <c r="Q108" s="139">
        <f t="shared" si="25"/>
        <v>0</v>
      </c>
      <c r="R108" s="139">
        <f t="shared" si="25"/>
        <v>0</v>
      </c>
      <c r="S108" s="139">
        <f t="shared" si="25"/>
        <v>0</v>
      </c>
      <c r="T108" s="139">
        <f t="shared" si="25"/>
        <v>0</v>
      </c>
      <c r="U108" s="139">
        <f t="shared" si="25"/>
        <v>0</v>
      </c>
      <c r="V108" s="139">
        <f t="shared" si="25"/>
        <v>0</v>
      </c>
      <c r="W108" s="139">
        <f t="shared" si="25"/>
        <v>0</v>
      </c>
      <c r="X108" s="139">
        <f t="shared" si="25"/>
        <v>0</v>
      </c>
      <c r="Y108" s="139">
        <f t="shared" si="25"/>
        <v>0</v>
      </c>
      <c r="Z108" s="139">
        <f t="shared" si="25"/>
        <v>0</v>
      </c>
      <c r="AA108" s="139">
        <f t="shared" si="25"/>
        <v>0</v>
      </c>
      <c r="AB108" s="139">
        <f t="shared" si="25"/>
        <v>0</v>
      </c>
      <c r="AC108" s="139">
        <f t="shared" si="25"/>
        <v>0</v>
      </c>
      <c r="AD108" s="139">
        <f t="shared" si="25"/>
        <v>0</v>
      </c>
      <c r="AE108" s="139">
        <f t="shared" si="25"/>
        <v>0</v>
      </c>
      <c r="AF108" s="139">
        <f t="shared" si="25"/>
        <v>0</v>
      </c>
      <c r="AG108" s="139">
        <f t="shared" si="25"/>
        <v>0</v>
      </c>
      <c r="AH108" s="139">
        <f t="shared" si="25"/>
        <v>0</v>
      </c>
      <c r="AI108" s="139">
        <f t="shared" si="25"/>
        <v>0</v>
      </c>
      <c r="AJ108" s="139">
        <f t="shared" si="25"/>
        <v>0</v>
      </c>
      <c r="AK108" s="139">
        <f t="shared" si="25"/>
        <v>0</v>
      </c>
      <c r="AL108" s="139">
        <f t="shared" si="25"/>
        <v>0</v>
      </c>
      <c r="AM108" s="139">
        <f t="shared" si="25"/>
        <v>0</v>
      </c>
      <c r="AN108" s="139">
        <f t="shared" si="25"/>
        <v>0</v>
      </c>
      <c r="AO108" s="139">
        <f t="shared" si="25"/>
        <v>0</v>
      </c>
      <c r="AP108" s="123"/>
    </row>
    <row r="109" spans="2:42" s="323" customFormat="1" ht="16.5" customHeight="1">
      <c r="B109" s="119"/>
      <c r="C109" s="68" t="s">
        <v>144</v>
      </c>
      <c r="D109" s="139">
        <v>0</v>
      </c>
      <c r="E109" s="139">
        <v>0</v>
      </c>
      <c r="F109" s="139">
        <v>0</v>
      </c>
      <c r="G109" s="139">
        <v>0</v>
      </c>
      <c r="H109" s="139">
        <v>0</v>
      </c>
      <c r="I109" s="139">
        <v>0</v>
      </c>
      <c r="J109" s="139">
        <v>0</v>
      </c>
      <c r="K109" s="139">
        <v>0</v>
      </c>
      <c r="L109" s="139">
        <v>0</v>
      </c>
      <c r="M109" s="139">
        <v>0</v>
      </c>
      <c r="N109" s="139">
        <v>0</v>
      </c>
      <c r="O109" s="139">
        <v>6</v>
      </c>
      <c r="P109" s="139">
        <v>0</v>
      </c>
      <c r="Q109" s="139">
        <v>0</v>
      </c>
      <c r="R109" s="139">
        <v>0</v>
      </c>
      <c r="S109" s="139">
        <v>0</v>
      </c>
      <c r="T109" s="139">
        <v>0</v>
      </c>
      <c r="U109" s="139">
        <v>0</v>
      </c>
      <c r="V109" s="139">
        <v>0</v>
      </c>
      <c r="W109" s="139">
        <v>0</v>
      </c>
      <c r="X109" s="139">
        <v>0</v>
      </c>
      <c r="Y109" s="139">
        <v>0</v>
      </c>
      <c r="Z109" s="139">
        <v>0</v>
      </c>
      <c r="AA109" s="139">
        <v>0</v>
      </c>
      <c r="AB109" s="139">
        <v>0</v>
      </c>
      <c r="AC109" s="139">
        <v>0</v>
      </c>
      <c r="AD109" s="139">
        <v>0</v>
      </c>
      <c r="AE109" s="139">
        <v>0</v>
      </c>
      <c r="AF109" s="139">
        <v>0</v>
      </c>
      <c r="AG109" s="139">
        <v>0</v>
      </c>
      <c r="AH109" s="139">
        <v>0</v>
      </c>
      <c r="AI109" s="139">
        <v>0</v>
      </c>
      <c r="AJ109" s="139">
        <v>0</v>
      </c>
      <c r="AK109" s="139">
        <v>0</v>
      </c>
      <c r="AL109" s="139">
        <v>0</v>
      </c>
      <c r="AM109" s="139">
        <v>0</v>
      </c>
      <c r="AN109" s="139">
        <v>0</v>
      </c>
      <c r="AO109" s="139">
        <v>0</v>
      </c>
      <c r="AP109" s="126"/>
    </row>
    <row r="110" spans="2:42" s="115" customFormat="1" ht="16.5" customHeight="1">
      <c r="B110" s="288"/>
      <c r="C110" s="68" t="s">
        <v>145</v>
      </c>
      <c r="D110" s="139">
        <v>0</v>
      </c>
      <c r="E110" s="139">
        <v>0</v>
      </c>
      <c r="F110" s="139">
        <v>0</v>
      </c>
      <c r="G110" s="139">
        <v>0</v>
      </c>
      <c r="H110" s="139">
        <v>0</v>
      </c>
      <c r="I110" s="139">
        <v>0</v>
      </c>
      <c r="J110" s="139">
        <v>0</v>
      </c>
      <c r="K110" s="139">
        <v>0</v>
      </c>
      <c r="L110" s="139">
        <v>0</v>
      </c>
      <c r="M110" s="139">
        <v>0</v>
      </c>
      <c r="N110" s="139">
        <v>0</v>
      </c>
      <c r="O110" s="139">
        <v>0</v>
      </c>
      <c r="P110" s="139">
        <v>0</v>
      </c>
      <c r="Q110" s="139">
        <v>0</v>
      </c>
      <c r="R110" s="139">
        <v>0</v>
      </c>
      <c r="S110" s="139">
        <v>0</v>
      </c>
      <c r="T110" s="139">
        <v>0</v>
      </c>
      <c r="U110" s="139">
        <v>0</v>
      </c>
      <c r="V110" s="139">
        <v>0</v>
      </c>
      <c r="W110" s="139">
        <v>0</v>
      </c>
      <c r="X110" s="139">
        <v>0</v>
      </c>
      <c r="Y110" s="139">
        <v>0</v>
      </c>
      <c r="Z110" s="139">
        <v>0</v>
      </c>
      <c r="AA110" s="139">
        <v>0</v>
      </c>
      <c r="AB110" s="139">
        <v>0</v>
      </c>
      <c r="AC110" s="139">
        <v>0</v>
      </c>
      <c r="AD110" s="139">
        <v>0</v>
      </c>
      <c r="AE110" s="139">
        <v>0</v>
      </c>
      <c r="AF110" s="139">
        <v>0</v>
      </c>
      <c r="AG110" s="139">
        <v>0</v>
      </c>
      <c r="AH110" s="139">
        <v>0</v>
      </c>
      <c r="AI110" s="139">
        <v>0</v>
      </c>
      <c r="AJ110" s="139">
        <v>0</v>
      </c>
      <c r="AK110" s="139">
        <v>0</v>
      </c>
      <c r="AL110" s="139">
        <v>0</v>
      </c>
      <c r="AM110" s="139">
        <v>0</v>
      </c>
      <c r="AN110" s="139">
        <v>0</v>
      </c>
      <c r="AO110" s="139">
        <v>0</v>
      </c>
      <c r="AP110" s="128"/>
    </row>
    <row r="111" spans="2:43" s="76" customFormat="1" ht="30" customHeight="1">
      <c r="B111" s="324"/>
      <c r="C111" s="67" t="s">
        <v>130</v>
      </c>
      <c r="D111" s="142">
        <f aca="true" t="shared" si="26" ref="D111:K111">+SUM(D108,D99,D96)</f>
        <v>0</v>
      </c>
      <c r="E111" s="142">
        <f t="shared" si="26"/>
        <v>0</v>
      </c>
      <c r="F111" s="142">
        <f t="shared" si="26"/>
        <v>0</v>
      </c>
      <c r="G111" s="142">
        <f t="shared" si="26"/>
        <v>0</v>
      </c>
      <c r="H111" s="142">
        <f t="shared" si="26"/>
        <v>0</v>
      </c>
      <c r="I111" s="142">
        <f t="shared" si="26"/>
        <v>0</v>
      </c>
      <c r="J111" s="142">
        <f t="shared" si="26"/>
        <v>0</v>
      </c>
      <c r="K111" s="142">
        <f t="shared" si="26"/>
        <v>0</v>
      </c>
      <c r="L111" s="142">
        <f aca="true" t="shared" si="27" ref="L111:AN111">+SUM(L108,L99,L96)</f>
        <v>0</v>
      </c>
      <c r="M111" s="142">
        <f t="shared" si="27"/>
        <v>0</v>
      </c>
      <c r="N111" s="142">
        <f t="shared" si="27"/>
        <v>0</v>
      </c>
      <c r="O111" s="142">
        <f t="shared" si="27"/>
        <v>6</v>
      </c>
      <c r="P111" s="142">
        <f t="shared" si="27"/>
        <v>0</v>
      </c>
      <c r="Q111" s="142">
        <f t="shared" si="27"/>
        <v>0</v>
      </c>
      <c r="R111" s="142">
        <f t="shared" si="27"/>
        <v>0</v>
      </c>
      <c r="S111" s="142">
        <f t="shared" si="27"/>
        <v>0</v>
      </c>
      <c r="T111" s="142">
        <f t="shared" si="27"/>
        <v>0</v>
      </c>
      <c r="U111" s="142">
        <f t="shared" si="27"/>
        <v>0</v>
      </c>
      <c r="V111" s="142">
        <f t="shared" si="27"/>
        <v>0</v>
      </c>
      <c r="W111" s="142">
        <f t="shared" si="27"/>
        <v>0</v>
      </c>
      <c r="X111" s="142">
        <f t="shared" si="27"/>
        <v>0</v>
      </c>
      <c r="Y111" s="142">
        <f t="shared" si="27"/>
        <v>0</v>
      </c>
      <c r="Z111" s="142">
        <f t="shared" si="27"/>
        <v>0</v>
      </c>
      <c r="AA111" s="142">
        <f t="shared" si="27"/>
        <v>0</v>
      </c>
      <c r="AB111" s="142">
        <f t="shared" si="27"/>
        <v>0</v>
      </c>
      <c r="AC111" s="142">
        <f t="shared" si="27"/>
        <v>0</v>
      </c>
      <c r="AD111" s="142">
        <f t="shared" si="27"/>
        <v>0</v>
      </c>
      <c r="AE111" s="142">
        <f t="shared" si="27"/>
        <v>3</v>
      </c>
      <c r="AF111" s="142">
        <f t="shared" si="27"/>
        <v>0</v>
      </c>
      <c r="AG111" s="142">
        <f t="shared" si="27"/>
        <v>0</v>
      </c>
      <c r="AH111" s="142">
        <f t="shared" si="27"/>
        <v>0</v>
      </c>
      <c r="AI111" s="142">
        <f t="shared" si="27"/>
        <v>46</v>
      </c>
      <c r="AJ111" s="142">
        <f t="shared" si="27"/>
        <v>0</v>
      </c>
      <c r="AK111" s="142">
        <f t="shared" si="27"/>
        <v>0</v>
      </c>
      <c r="AL111" s="142">
        <f t="shared" si="27"/>
        <v>0</v>
      </c>
      <c r="AM111" s="142">
        <f t="shared" si="27"/>
        <v>0</v>
      </c>
      <c r="AN111" s="142">
        <f t="shared" si="27"/>
        <v>0</v>
      </c>
      <c r="AO111" s="239">
        <f>+SUM(AO108,AO99,AO96)</f>
        <v>1.6</v>
      </c>
      <c r="AP111" s="123"/>
      <c r="AQ111" s="318"/>
    </row>
    <row r="112" spans="2:43" s="323" customFormat="1" ht="16.5" customHeight="1">
      <c r="B112" s="119"/>
      <c r="C112" s="120" t="s">
        <v>20</v>
      </c>
      <c r="D112" s="139">
        <v>0</v>
      </c>
      <c r="E112" s="139">
        <v>0</v>
      </c>
      <c r="F112" s="139">
        <v>0</v>
      </c>
      <c r="G112" s="139">
        <v>0</v>
      </c>
      <c r="H112" s="139">
        <v>0</v>
      </c>
      <c r="I112" s="139">
        <v>0</v>
      </c>
      <c r="J112" s="139">
        <v>0</v>
      </c>
      <c r="K112" s="139">
        <v>0</v>
      </c>
      <c r="L112" s="139">
        <v>0</v>
      </c>
      <c r="M112" s="139">
        <v>0</v>
      </c>
      <c r="N112" s="139">
        <v>0</v>
      </c>
      <c r="O112" s="139">
        <v>0</v>
      </c>
      <c r="P112" s="139">
        <v>0</v>
      </c>
      <c r="Q112" s="139">
        <v>0</v>
      </c>
      <c r="R112" s="139">
        <v>0</v>
      </c>
      <c r="S112" s="139">
        <v>0</v>
      </c>
      <c r="T112" s="139">
        <v>0</v>
      </c>
      <c r="U112" s="139">
        <v>0</v>
      </c>
      <c r="V112" s="139">
        <v>0</v>
      </c>
      <c r="W112" s="139">
        <v>0</v>
      </c>
      <c r="X112" s="139">
        <v>0</v>
      </c>
      <c r="Y112" s="139">
        <v>0</v>
      </c>
      <c r="Z112" s="139">
        <v>0</v>
      </c>
      <c r="AA112" s="139">
        <v>0</v>
      </c>
      <c r="AB112" s="139">
        <v>0</v>
      </c>
      <c r="AC112" s="139">
        <v>0</v>
      </c>
      <c r="AD112" s="139">
        <v>0</v>
      </c>
      <c r="AE112" s="139">
        <v>0</v>
      </c>
      <c r="AF112" s="139">
        <v>0</v>
      </c>
      <c r="AG112" s="139">
        <v>0</v>
      </c>
      <c r="AH112" s="139">
        <v>0</v>
      </c>
      <c r="AI112" s="139">
        <v>0</v>
      </c>
      <c r="AJ112" s="139">
        <v>0</v>
      </c>
      <c r="AK112" s="139">
        <v>0</v>
      </c>
      <c r="AL112" s="139">
        <v>0</v>
      </c>
      <c r="AM112" s="139">
        <v>0</v>
      </c>
      <c r="AN112" s="139">
        <v>0</v>
      </c>
      <c r="AO112" s="139">
        <v>0</v>
      </c>
      <c r="AP112" s="126"/>
      <c r="AQ112" s="325"/>
    </row>
    <row r="113" spans="2:43" s="323" customFormat="1" ht="16.5" customHeight="1">
      <c r="B113" s="119"/>
      <c r="C113" s="122" t="s">
        <v>21</v>
      </c>
      <c r="D113" s="139">
        <v>0</v>
      </c>
      <c r="E113" s="139">
        <v>0</v>
      </c>
      <c r="F113" s="139">
        <v>0</v>
      </c>
      <c r="G113" s="139">
        <v>0</v>
      </c>
      <c r="H113" s="139">
        <v>0</v>
      </c>
      <c r="I113" s="139">
        <v>0</v>
      </c>
      <c r="J113" s="139">
        <v>0</v>
      </c>
      <c r="K113" s="139">
        <v>0</v>
      </c>
      <c r="L113" s="139">
        <v>0</v>
      </c>
      <c r="M113" s="139">
        <v>0</v>
      </c>
      <c r="N113" s="139">
        <v>0</v>
      </c>
      <c r="O113" s="139">
        <v>0</v>
      </c>
      <c r="P113" s="139">
        <v>0</v>
      </c>
      <c r="Q113" s="139">
        <v>0</v>
      </c>
      <c r="R113" s="139">
        <v>0</v>
      </c>
      <c r="S113" s="139">
        <v>0</v>
      </c>
      <c r="T113" s="139">
        <v>0</v>
      </c>
      <c r="U113" s="139">
        <v>0</v>
      </c>
      <c r="V113" s="139">
        <v>0</v>
      </c>
      <c r="W113" s="139">
        <v>0</v>
      </c>
      <c r="X113" s="139">
        <v>0</v>
      </c>
      <c r="Y113" s="139">
        <v>0</v>
      </c>
      <c r="Z113" s="139">
        <v>0</v>
      </c>
      <c r="AA113" s="139">
        <v>0</v>
      </c>
      <c r="AB113" s="139">
        <v>0</v>
      </c>
      <c r="AC113" s="139">
        <v>0</v>
      </c>
      <c r="AD113" s="139">
        <v>0</v>
      </c>
      <c r="AE113" s="139">
        <v>0</v>
      </c>
      <c r="AF113" s="139">
        <v>0</v>
      </c>
      <c r="AG113" s="139">
        <v>0</v>
      </c>
      <c r="AH113" s="139">
        <v>0</v>
      </c>
      <c r="AI113" s="139">
        <v>0</v>
      </c>
      <c r="AJ113" s="139">
        <v>0</v>
      </c>
      <c r="AK113" s="139">
        <v>0</v>
      </c>
      <c r="AL113" s="139">
        <v>0</v>
      </c>
      <c r="AM113" s="139">
        <v>0</v>
      </c>
      <c r="AN113" s="139">
        <v>0</v>
      </c>
      <c r="AO113" s="139">
        <v>0</v>
      </c>
      <c r="AP113" s="126"/>
      <c r="AQ113" s="325"/>
    </row>
    <row r="114" spans="2:43" s="76" customFormat="1" ht="30" customHeight="1">
      <c r="B114" s="286"/>
      <c r="C114" s="71" t="s">
        <v>102</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330"/>
      <c r="AP114" s="123"/>
      <c r="AQ114" s="318"/>
    </row>
    <row r="115" spans="2:42" s="115" customFormat="1" ht="16.5" customHeight="1">
      <c r="B115" s="287"/>
      <c r="C115" s="63" t="s">
        <v>94</v>
      </c>
      <c r="D115" s="139">
        <f aca="true" t="shared" si="28" ref="D115:AO115">D116+D117</f>
        <v>0</v>
      </c>
      <c r="E115" s="139">
        <f t="shared" si="28"/>
        <v>0</v>
      </c>
      <c r="F115" s="139">
        <f t="shared" si="28"/>
        <v>0</v>
      </c>
      <c r="G115" s="139">
        <f t="shared" si="28"/>
        <v>0</v>
      </c>
      <c r="H115" s="139">
        <f t="shared" si="28"/>
        <v>0</v>
      </c>
      <c r="I115" s="139">
        <f t="shared" si="28"/>
        <v>0</v>
      </c>
      <c r="J115" s="139">
        <f t="shared" si="28"/>
        <v>0</v>
      </c>
      <c r="K115" s="139">
        <f t="shared" si="28"/>
        <v>0</v>
      </c>
      <c r="L115" s="139">
        <f t="shared" si="28"/>
        <v>0</v>
      </c>
      <c r="M115" s="139">
        <f t="shared" si="28"/>
        <v>0</v>
      </c>
      <c r="N115" s="139">
        <f t="shared" si="28"/>
        <v>0</v>
      </c>
      <c r="O115" s="139">
        <f t="shared" si="28"/>
        <v>6</v>
      </c>
      <c r="P115" s="139">
        <f t="shared" si="28"/>
        <v>0</v>
      </c>
      <c r="Q115" s="139">
        <f t="shared" si="28"/>
        <v>0</v>
      </c>
      <c r="R115" s="139">
        <f t="shared" si="28"/>
        <v>0</v>
      </c>
      <c r="S115" s="139">
        <f t="shared" si="28"/>
        <v>0</v>
      </c>
      <c r="T115" s="139">
        <f t="shared" si="28"/>
        <v>0</v>
      </c>
      <c r="U115" s="139">
        <f t="shared" si="28"/>
        <v>0</v>
      </c>
      <c r="V115" s="139">
        <f t="shared" si="28"/>
        <v>0</v>
      </c>
      <c r="W115" s="139">
        <f t="shared" si="28"/>
        <v>0</v>
      </c>
      <c r="X115" s="139">
        <f t="shared" si="28"/>
        <v>0</v>
      </c>
      <c r="Y115" s="139">
        <f t="shared" si="28"/>
        <v>0</v>
      </c>
      <c r="Z115" s="139">
        <f t="shared" si="28"/>
        <v>0</v>
      </c>
      <c r="AA115" s="139">
        <f t="shared" si="28"/>
        <v>0</v>
      </c>
      <c r="AB115" s="139">
        <f t="shared" si="28"/>
        <v>0</v>
      </c>
      <c r="AC115" s="139">
        <f t="shared" si="28"/>
        <v>0</v>
      </c>
      <c r="AD115" s="139">
        <f t="shared" si="28"/>
        <v>0</v>
      </c>
      <c r="AE115" s="139">
        <f t="shared" si="28"/>
        <v>0</v>
      </c>
      <c r="AF115" s="139">
        <f t="shared" si="28"/>
        <v>0</v>
      </c>
      <c r="AG115" s="139">
        <f t="shared" si="28"/>
        <v>0</v>
      </c>
      <c r="AH115" s="139">
        <f t="shared" si="28"/>
        <v>0</v>
      </c>
      <c r="AI115" s="139">
        <f t="shared" si="28"/>
        <v>0</v>
      </c>
      <c r="AJ115" s="139">
        <f t="shared" si="28"/>
        <v>0</v>
      </c>
      <c r="AK115" s="139">
        <f t="shared" si="28"/>
        <v>0</v>
      </c>
      <c r="AL115" s="139">
        <f t="shared" si="28"/>
        <v>0</v>
      </c>
      <c r="AM115" s="139">
        <f t="shared" si="28"/>
        <v>0</v>
      </c>
      <c r="AN115" s="139">
        <f t="shared" si="28"/>
        <v>0</v>
      </c>
      <c r="AO115" s="139">
        <f t="shared" si="28"/>
        <v>0</v>
      </c>
      <c r="AP115" s="128"/>
    </row>
    <row r="116" spans="2:42" s="115" customFormat="1" ht="16.5" customHeight="1">
      <c r="B116" s="288"/>
      <c r="C116" s="68" t="s">
        <v>144</v>
      </c>
      <c r="D116" s="139">
        <v>0</v>
      </c>
      <c r="E116" s="139">
        <v>0</v>
      </c>
      <c r="F116" s="139">
        <v>0</v>
      </c>
      <c r="G116" s="139">
        <v>0</v>
      </c>
      <c r="H116" s="139">
        <v>0</v>
      </c>
      <c r="I116" s="139">
        <v>0</v>
      </c>
      <c r="J116" s="139">
        <v>0</v>
      </c>
      <c r="K116" s="139">
        <v>0</v>
      </c>
      <c r="L116" s="139">
        <v>0</v>
      </c>
      <c r="M116" s="139">
        <v>0</v>
      </c>
      <c r="N116" s="139">
        <v>0</v>
      </c>
      <c r="O116" s="139">
        <v>0</v>
      </c>
      <c r="P116" s="139">
        <v>0</v>
      </c>
      <c r="Q116" s="139">
        <v>0</v>
      </c>
      <c r="R116" s="139">
        <v>0</v>
      </c>
      <c r="S116" s="139">
        <v>0</v>
      </c>
      <c r="T116" s="139">
        <v>0</v>
      </c>
      <c r="U116" s="139">
        <v>0</v>
      </c>
      <c r="V116" s="139">
        <v>0</v>
      </c>
      <c r="W116" s="139">
        <v>0</v>
      </c>
      <c r="X116" s="139">
        <v>0</v>
      </c>
      <c r="Y116" s="139">
        <v>0</v>
      </c>
      <c r="Z116" s="139">
        <v>0</v>
      </c>
      <c r="AA116" s="139">
        <v>0</v>
      </c>
      <c r="AB116" s="139">
        <v>0</v>
      </c>
      <c r="AC116" s="139">
        <v>0</v>
      </c>
      <c r="AD116" s="139">
        <v>0</v>
      </c>
      <c r="AE116" s="139">
        <v>0</v>
      </c>
      <c r="AF116" s="139">
        <v>0</v>
      </c>
      <c r="AG116" s="139">
        <v>0</v>
      </c>
      <c r="AH116" s="139">
        <v>0</v>
      </c>
      <c r="AI116" s="139">
        <v>0</v>
      </c>
      <c r="AJ116" s="139">
        <v>0</v>
      </c>
      <c r="AK116" s="139">
        <v>0</v>
      </c>
      <c r="AL116" s="139">
        <v>0</v>
      </c>
      <c r="AM116" s="139">
        <v>0</v>
      </c>
      <c r="AN116" s="139">
        <v>0</v>
      </c>
      <c r="AO116" s="139">
        <v>0</v>
      </c>
      <c r="AP116" s="128"/>
    </row>
    <row r="117" spans="2:42" s="115" customFormat="1" ht="16.5" customHeight="1">
      <c r="B117" s="288"/>
      <c r="C117" s="68" t="s">
        <v>145</v>
      </c>
      <c r="D117" s="139">
        <v>0</v>
      </c>
      <c r="E117" s="139">
        <v>0</v>
      </c>
      <c r="F117" s="139">
        <v>0</v>
      </c>
      <c r="G117" s="139">
        <v>0</v>
      </c>
      <c r="H117" s="139">
        <v>0</v>
      </c>
      <c r="I117" s="139">
        <v>0</v>
      </c>
      <c r="J117" s="139">
        <v>0</v>
      </c>
      <c r="K117" s="139">
        <v>0</v>
      </c>
      <c r="L117" s="139">
        <v>0</v>
      </c>
      <c r="M117" s="139">
        <v>0</v>
      </c>
      <c r="N117" s="139">
        <v>0</v>
      </c>
      <c r="O117" s="139">
        <v>6</v>
      </c>
      <c r="P117" s="139">
        <v>0</v>
      </c>
      <c r="Q117" s="139">
        <v>0</v>
      </c>
      <c r="R117" s="139">
        <v>0</v>
      </c>
      <c r="S117" s="139">
        <v>0</v>
      </c>
      <c r="T117" s="139">
        <v>0</v>
      </c>
      <c r="U117" s="139">
        <v>0</v>
      </c>
      <c r="V117" s="139">
        <v>0</v>
      </c>
      <c r="W117" s="139">
        <v>0</v>
      </c>
      <c r="X117" s="139">
        <v>0</v>
      </c>
      <c r="Y117" s="139">
        <v>0</v>
      </c>
      <c r="Z117" s="139">
        <v>0</v>
      </c>
      <c r="AA117" s="139">
        <v>0</v>
      </c>
      <c r="AB117" s="139">
        <v>0</v>
      </c>
      <c r="AC117" s="139">
        <v>0</v>
      </c>
      <c r="AD117" s="139">
        <v>0</v>
      </c>
      <c r="AE117" s="139">
        <v>0</v>
      </c>
      <c r="AF117" s="139">
        <v>0</v>
      </c>
      <c r="AG117" s="139">
        <v>0</v>
      </c>
      <c r="AH117" s="139">
        <v>0</v>
      </c>
      <c r="AI117" s="139">
        <v>0</v>
      </c>
      <c r="AJ117" s="139">
        <v>0</v>
      </c>
      <c r="AK117" s="139">
        <v>0</v>
      </c>
      <c r="AL117" s="139">
        <v>0</v>
      </c>
      <c r="AM117" s="139">
        <v>0</v>
      </c>
      <c r="AN117" s="139">
        <v>0</v>
      </c>
      <c r="AO117" s="139">
        <v>0</v>
      </c>
      <c r="AP117" s="128"/>
    </row>
    <row r="118" spans="2:42" s="115" customFormat="1" ht="30" customHeight="1">
      <c r="B118" s="287"/>
      <c r="C118" s="63" t="s">
        <v>95</v>
      </c>
      <c r="D118" s="139">
        <f aca="true" t="shared" si="29" ref="D118:AO118">D119+D120</f>
        <v>0</v>
      </c>
      <c r="E118" s="139">
        <f t="shared" si="29"/>
        <v>0</v>
      </c>
      <c r="F118" s="139">
        <f t="shared" si="29"/>
        <v>0</v>
      </c>
      <c r="G118" s="139">
        <f t="shared" si="29"/>
        <v>0</v>
      </c>
      <c r="H118" s="139">
        <f t="shared" si="29"/>
        <v>0</v>
      </c>
      <c r="I118" s="139">
        <f t="shared" si="29"/>
        <v>0</v>
      </c>
      <c r="J118" s="139">
        <f t="shared" si="29"/>
        <v>0</v>
      </c>
      <c r="K118" s="139">
        <f t="shared" si="29"/>
        <v>0</v>
      </c>
      <c r="L118" s="139">
        <f t="shared" si="29"/>
        <v>0</v>
      </c>
      <c r="M118" s="139">
        <f t="shared" si="29"/>
        <v>0</v>
      </c>
      <c r="N118" s="139">
        <f t="shared" si="29"/>
        <v>0</v>
      </c>
      <c r="O118" s="139">
        <f t="shared" si="29"/>
        <v>0</v>
      </c>
      <c r="P118" s="139">
        <f t="shared" si="29"/>
        <v>0</v>
      </c>
      <c r="Q118" s="139">
        <f t="shared" si="29"/>
        <v>0</v>
      </c>
      <c r="R118" s="139">
        <f t="shared" si="29"/>
        <v>0</v>
      </c>
      <c r="S118" s="139">
        <f t="shared" si="29"/>
        <v>0</v>
      </c>
      <c r="T118" s="139">
        <f t="shared" si="29"/>
        <v>0</v>
      </c>
      <c r="U118" s="139">
        <f t="shared" si="29"/>
        <v>0</v>
      </c>
      <c r="V118" s="139">
        <f t="shared" si="29"/>
        <v>0</v>
      </c>
      <c r="W118" s="139">
        <f t="shared" si="29"/>
        <v>0</v>
      </c>
      <c r="X118" s="139">
        <f t="shared" si="29"/>
        <v>0</v>
      </c>
      <c r="Y118" s="139">
        <f t="shared" si="29"/>
        <v>0</v>
      </c>
      <c r="Z118" s="139">
        <f t="shared" si="29"/>
        <v>0</v>
      </c>
      <c r="AA118" s="139">
        <f t="shared" si="29"/>
        <v>0</v>
      </c>
      <c r="AB118" s="139">
        <f t="shared" si="29"/>
        <v>0</v>
      </c>
      <c r="AC118" s="139">
        <f t="shared" si="29"/>
        <v>0</v>
      </c>
      <c r="AD118" s="139">
        <f t="shared" si="29"/>
        <v>0</v>
      </c>
      <c r="AE118" s="139">
        <f t="shared" si="29"/>
        <v>0</v>
      </c>
      <c r="AF118" s="139">
        <f t="shared" si="29"/>
        <v>0</v>
      </c>
      <c r="AG118" s="139">
        <f t="shared" si="29"/>
        <v>0</v>
      </c>
      <c r="AH118" s="139">
        <f t="shared" si="29"/>
        <v>0</v>
      </c>
      <c r="AI118" s="139">
        <f t="shared" si="29"/>
        <v>0</v>
      </c>
      <c r="AJ118" s="139">
        <f t="shared" si="29"/>
        <v>0</v>
      </c>
      <c r="AK118" s="139">
        <f t="shared" si="29"/>
        <v>0</v>
      </c>
      <c r="AL118" s="139">
        <f t="shared" si="29"/>
        <v>0</v>
      </c>
      <c r="AM118" s="139">
        <f t="shared" si="29"/>
        <v>0</v>
      </c>
      <c r="AN118" s="139">
        <f t="shared" si="29"/>
        <v>0</v>
      </c>
      <c r="AO118" s="139">
        <f t="shared" si="29"/>
        <v>0</v>
      </c>
      <c r="AP118" s="128"/>
    </row>
    <row r="119" spans="2:42" s="115" customFormat="1" ht="16.5" customHeight="1">
      <c r="B119" s="287"/>
      <c r="C119" s="68" t="s">
        <v>144</v>
      </c>
      <c r="D119" s="139">
        <v>0</v>
      </c>
      <c r="E119" s="139">
        <v>0</v>
      </c>
      <c r="F119" s="139">
        <v>0</v>
      </c>
      <c r="G119" s="139">
        <v>0</v>
      </c>
      <c r="H119" s="139">
        <v>0</v>
      </c>
      <c r="I119" s="139">
        <v>0</v>
      </c>
      <c r="J119" s="139">
        <v>0</v>
      </c>
      <c r="K119" s="139">
        <v>0</v>
      </c>
      <c r="L119" s="139">
        <v>0</v>
      </c>
      <c r="M119" s="139">
        <v>0</v>
      </c>
      <c r="N119" s="139">
        <v>0</v>
      </c>
      <c r="O119" s="139">
        <v>0</v>
      </c>
      <c r="P119" s="139">
        <v>0</v>
      </c>
      <c r="Q119" s="139">
        <v>0</v>
      </c>
      <c r="R119" s="139">
        <v>0</v>
      </c>
      <c r="S119" s="139">
        <v>0</v>
      </c>
      <c r="T119" s="139">
        <v>0</v>
      </c>
      <c r="U119" s="139">
        <v>0</v>
      </c>
      <c r="V119" s="139">
        <v>0</v>
      </c>
      <c r="W119" s="139">
        <v>0</v>
      </c>
      <c r="X119" s="139">
        <v>0</v>
      </c>
      <c r="Y119" s="139">
        <v>0</v>
      </c>
      <c r="Z119" s="139">
        <v>0</v>
      </c>
      <c r="AA119" s="139">
        <v>0</v>
      </c>
      <c r="AB119" s="139">
        <v>0</v>
      </c>
      <c r="AC119" s="139">
        <v>0</v>
      </c>
      <c r="AD119" s="139">
        <v>0</v>
      </c>
      <c r="AE119" s="139">
        <v>0</v>
      </c>
      <c r="AF119" s="139">
        <v>0</v>
      </c>
      <c r="AG119" s="139">
        <v>0</v>
      </c>
      <c r="AH119" s="139">
        <v>0</v>
      </c>
      <c r="AI119" s="139">
        <v>0</v>
      </c>
      <c r="AJ119" s="139">
        <v>0</v>
      </c>
      <c r="AK119" s="139">
        <v>0</v>
      </c>
      <c r="AL119" s="139">
        <v>0</v>
      </c>
      <c r="AM119" s="139">
        <v>0</v>
      </c>
      <c r="AN119" s="139">
        <v>0</v>
      </c>
      <c r="AO119" s="139">
        <v>0</v>
      </c>
      <c r="AP119" s="128"/>
    </row>
    <row r="120" spans="2:42" s="115" customFormat="1" ht="16.5" customHeight="1">
      <c r="B120" s="287"/>
      <c r="C120" s="68" t="s">
        <v>145</v>
      </c>
      <c r="D120" s="139">
        <v>0</v>
      </c>
      <c r="E120" s="139">
        <v>0</v>
      </c>
      <c r="F120" s="139">
        <v>0</v>
      </c>
      <c r="G120" s="139">
        <v>0</v>
      </c>
      <c r="H120" s="139">
        <v>0</v>
      </c>
      <c r="I120" s="139">
        <v>0</v>
      </c>
      <c r="J120" s="139">
        <v>0</v>
      </c>
      <c r="K120" s="139">
        <v>0</v>
      </c>
      <c r="L120" s="139">
        <v>0</v>
      </c>
      <c r="M120" s="139">
        <v>0</v>
      </c>
      <c r="N120" s="139">
        <v>0</v>
      </c>
      <c r="O120" s="139">
        <v>0</v>
      </c>
      <c r="P120" s="139">
        <v>0</v>
      </c>
      <c r="Q120" s="139">
        <v>0</v>
      </c>
      <c r="R120" s="139">
        <v>0</v>
      </c>
      <c r="S120" s="139">
        <v>0</v>
      </c>
      <c r="T120" s="139">
        <v>0</v>
      </c>
      <c r="U120" s="139">
        <v>0</v>
      </c>
      <c r="V120" s="139">
        <v>0</v>
      </c>
      <c r="W120" s="139">
        <v>0</v>
      </c>
      <c r="X120" s="139">
        <v>0</v>
      </c>
      <c r="Y120" s="139">
        <v>0</v>
      </c>
      <c r="Z120" s="139">
        <v>0</v>
      </c>
      <c r="AA120" s="139">
        <v>0</v>
      </c>
      <c r="AB120" s="139">
        <v>0</v>
      </c>
      <c r="AC120" s="139">
        <v>0</v>
      </c>
      <c r="AD120" s="139">
        <v>0</v>
      </c>
      <c r="AE120" s="139">
        <v>0</v>
      </c>
      <c r="AF120" s="139">
        <v>0</v>
      </c>
      <c r="AG120" s="139">
        <v>0</v>
      </c>
      <c r="AH120" s="139">
        <v>0</v>
      </c>
      <c r="AI120" s="139">
        <v>0</v>
      </c>
      <c r="AJ120" s="139">
        <v>0</v>
      </c>
      <c r="AK120" s="139">
        <v>0</v>
      </c>
      <c r="AL120" s="139">
        <v>0</v>
      </c>
      <c r="AM120" s="139">
        <v>0</v>
      </c>
      <c r="AN120" s="139">
        <v>0</v>
      </c>
      <c r="AO120" s="139">
        <v>0</v>
      </c>
      <c r="AP120" s="128"/>
    </row>
    <row r="121" spans="2:42" s="76" customFormat="1" ht="30" customHeight="1">
      <c r="B121" s="319"/>
      <c r="C121" s="320" t="s">
        <v>272</v>
      </c>
      <c r="D121" s="139">
        <v>0</v>
      </c>
      <c r="E121" s="139">
        <v>0</v>
      </c>
      <c r="F121" s="139">
        <v>0</v>
      </c>
      <c r="G121" s="139">
        <v>0</v>
      </c>
      <c r="H121" s="139">
        <v>0</v>
      </c>
      <c r="I121" s="139">
        <v>0</v>
      </c>
      <c r="J121" s="139">
        <v>0</v>
      </c>
      <c r="K121" s="139">
        <v>0</v>
      </c>
      <c r="L121" s="139">
        <v>0</v>
      </c>
      <c r="M121" s="139">
        <v>0</v>
      </c>
      <c r="N121" s="139">
        <v>0</v>
      </c>
      <c r="O121" s="139">
        <v>0</v>
      </c>
      <c r="P121" s="139">
        <v>0</v>
      </c>
      <c r="Q121" s="139">
        <v>0</v>
      </c>
      <c r="R121" s="139">
        <v>0</v>
      </c>
      <c r="S121" s="139">
        <v>0</v>
      </c>
      <c r="T121" s="139">
        <v>0</v>
      </c>
      <c r="U121" s="139">
        <v>0</v>
      </c>
      <c r="V121" s="139">
        <v>0</v>
      </c>
      <c r="W121" s="139">
        <v>0</v>
      </c>
      <c r="X121" s="139">
        <v>0</v>
      </c>
      <c r="Y121" s="139">
        <v>0</v>
      </c>
      <c r="Z121" s="139">
        <v>0</v>
      </c>
      <c r="AA121" s="139">
        <v>0</v>
      </c>
      <c r="AB121" s="139">
        <v>0</v>
      </c>
      <c r="AC121" s="139">
        <v>0</v>
      </c>
      <c r="AD121" s="139">
        <v>0</v>
      </c>
      <c r="AE121" s="139">
        <v>0</v>
      </c>
      <c r="AF121" s="139">
        <v>0</v>
      </c>
      <c r="AG121" s="139">
        <v>0</v>
      </c>
      <c r="AH121" s="139">
        <v>0</v>
      </c>
      <c r="AI121" s="139">
        <v>0</v>
      </c>
      <c r="AJ121" s="139">
        <v>0</v>
      </c>
      <c r="AK121" s="139">
        <v>0</v>
      </c>
      <c r="AL121" s="139">
        <v>0</v>
      </c>
      <c r="AM121" s="139">
        <v>0</v>
      </c>
      <c r="AN121" s="139">
        <v>0</v>
      </c>
      <c r="AO121" s="139">
        <v>0</v>
      </c>
      <c r="AP121" s="123"/>
    </row>
    <row r="122" spans="2:42" s="115" customFormat="1" ht="16.5" customHeight="1">
      <c r="B122" s="288"/>
      <c r="C122" s="68" t="s">
        <v>156</v>
      </c>
      <c r="D122" s="139">
        <v>0</v>
      </c>
      <c r="E122" s="139">
        <v>0</v>
      </c>
      <c r="F122" s="139">
        <v>0</v>
      </c>
      <c r="G122" s="139">
        <v>0</v>
      </c>
      <c r="H122" s="139">
        <v>0</v>
      </c>
      <c r="I122" s="139">
        <v>0</v>
      </c>
      <c r="J122" s="139">
        <v>0</v>
      </c>
      <c r="K122" s="139">
        <v>0</v>
      </c>
      <c r="L122" s="139">
        <v>0</v>
      </c>
      <c r="M122" s="139">
        <v>0</v>
      </c>
      <c r="N122" s="139">
        <v>0</v>
      </c>
      <c r="O122" s="139">
        <v>0</v>
      </c>
      <c r="P122" s="139">
        <v>0</v>
      </c>
      <c r="Q122" s="139">
        <v>0</v>
      </c>
      <c r="R122" s="139">
        <v>0</v>
      </c>
      <c r="S122" s="139">
        <v>0</v>
      </c>
      <c r="T122" s="139">
        <v>0</v>
      </c>
      <c r="U122" s="139">
        <v>0</v>
      </c>
      <c r="V122" s="139">
        <v>0</v>
      </c>
      <c r="W122" s="139">
        <v>0</v>
      </c>
      <c r="X122" s="139">
        <v>0</v>
      </c>
      <c r="Y122" s="139">
        <v>0</v>
      </c>
      <c r="Z122" s="139">
        <v>0</v>
      </c>
      <c r="AA122" s="139">
        <v>0</v>
      </c>
      <c r="AB122" s="139">
        <v>0</v>
      </c>
      <c r="AC122" s="139">
        <v>0</v>
      </c>
      <c r="AD122" s="139">
        <v>0</v>
      </c>
      <c r="AE122" s="139">
        <v>0</v>
      </c>
      <c r="AF122" s="139">
        <v>0</v>
      </c>
      <c r="AG122" s="139">
        <v>0</v>
      </c>
      <c r="AH122" s="139">
        <v>0</v>
      </c>
      <c r="AI122" s="139">
        <v>0</v>
      </c>
      <c r="AJ122" s="139">
        <v>0</v>
      </c>
      <c r="AK122" s="139">
        <v>0</v>
      </c>
      <c r="AL122" s="139">
        <v>0</v>
      </c>
      <c r="AM122" s="139">
        <v>0</v>
      </c>
      <c r="AN122" s="139">
        <v>0</v>
      </c>
      <c r="AO122" s="139">
        <v>0</v>
      </c>
      <c r="AP122" s="128"/>
    </row>
    <row r="123" spans="2:42" s="115" customFormat="1" ht="16.5" customHeight="1">
      <c r="B123" s="288"/>
      <c r="C123" s="68" t="s">
        <v>61</v>
      </c>
      <c r="D123" s="139">
        <v>0</v>
      </c>
      <c r="E123" s="139">
        <v>0</v>
      </c>
      <c r="F123" s="139">
        <v>0</v>
      </c>
      <c r="G123" s="139">
        <v>0</v>
      </c>
      <c r="H123" s="139">
        <v>0</v>
      </c>
      <c r="I123" s="139">
        <v>0</v>
      </c>
      <c r="J123" s="139">
        <v>0</v>
      </c>
      <c r="K123" s="139">
        <v>0</v>
      </c>
      <c r="L123" s="139">
        <v>0</v>
      </c>
      <c r="M123" s="139">
        <v>0</v>
      </c>
      <c r="N123" s="139">
        <v>0</v>
      </c>
      <c r="O123" s="139">
        <v>0</v>
      </c>
      <c r="P123" s="139">
        <v>0</v>
      </c>
      <c r="Q123" s="139">
        <v>0</v>
      </c>
      <c r="R123" s="139">
        <v>0</v>
      </c>
      <c r="S123" s="139">
        <v>0</v>
      </c>
      <c r="T123" s="139">
        <v>0</v>
      </c>
      <c r="U123" s="139">
        <v>0</v>
      </c>
      <c r="V123" s="139">
        <v>0</v>
      </c>
      <c r="W123" s="139">
        <v>0</v>
      </c>
      <c r="X123" s="139">
        <v>0</v>
      </c>
      <c r="Y123" s="139">
        <v>0</v>
      </c>
      <c r="Z123" s="139">
        <v>0</v>
      </c>
      <c r="AA123" s="139">
        <v>0</v>
      </c>
      <c r="AB123" s="139">
        <v>0</v>
      </c>
      <c r="AC123" s="139">
        <v>0</v>
      </c>
      <c r="AD123" s="139">
        <v>0</v>
      </c>
      <c r="AE123" s="139">
        <v>0</v>
      </c>
      <c r="AF123" s="139">
        <v>0</v>
      </c>
      <c r="AG123" s="139">
        <v>0</v>
      </c>
      <c r="AH123" s="139">
        <v>0</v>
      </c>
      <c r="AI123" s="139">
        <v>0</v>
      </c>
      <c r="AJ123" s="139">
        <v>0</v>
      </c>
      <c r="AK123" s="139">
        <v>0</v>
      </c>
      <c r="AL123" s="139">
        <v>0</v>
      </c>
      <c r="AM123" s="139">
        <v>0</v>
      </c>
      <c r="AN123" s="139">
        <v>0</v>
      </c>
      <c r="AO123" s="139">
        <v>0</v>
      </c>
      <c r="AP123" s="128"/>
    </row>
    <row r="124" spans="2:42" s="115" customFormat="1" ht="16.5" customHeight="1">
      <c r="B124" s="288"/>
      <c r="C124" s="68" t="s">
        <v>273</v>
      </c>
      <c r="D124" s="139">
        <v>0</v>
      </c>
      <c r="E124" s="139">
        <v>0</v>
      </c>
      <c r="F124" s="139">
        <v>0</v>
      </c>
      <c r="G124" s="139">
        <v>0</v>
      </c>
      <c r="H124" s="139">
        <v>0</v>
      </c>
      <c r="I124" s="139">
        <v>0</v>
      </c>
      <c r="J124" s="139">
        <v>0</v>
      </c>
      <c r="K124" s="139">
        <v>0</v>
      </c>
      <c r="L124" s="139">
        <v>0</v>
      </c>
      <c r="M124" s="139">
        <v>0</v>
      </c>
      <c r="N124" s="139">
        <v>0</v>
      </c>
      <c r="O124" s="139">
        <v>0</v>
      </c>
      <c r="P124" s="139">
        <v>0</v>
      </c>
      <c r="Q124" s="139">
        <v>0</v>
      </c>
      <c r="R124" s="139">
        <v>0</v>
      </c>
      <c r="S124" s="139">
        <v>0</v>
      </c>
      <c r="T124" s="139">
        <v>0</v>
      </c>
      <c r="U124" s="139">
        <v>0</v>
      </c>
      <c r="V124" s="139">
        <v>0</v>
      </c>
      <c r="W124" s="139">
        <v>0</v>
      </c>
      <c r="X124" s="139">
        <v>0</v>
      </c>
      <c r="Y124" s="139">
        <v>0</v>
      </c>
      <c r="Z124" s="139">
        <v>0</v>
      </c>
      <c r="AA124" s="139">
        <v>0</v>
      </c>
      <c r="AB124" s="139">
        <v>0</v>
      </c>
      <c r="AC124" s="139">
        <v>0</v>
      </c>
      <c r="AD124" s="139">
        <v>0</v>
      </c>
      <c r="AE124" s="139">
        <v>0</v>
      </c>
      <c r="AF124" s="139">
        <v>0</v>
      </c>
      <c r="AG124" s="139">
        <v>0</v>
      </c>
      <c r="AH124" s="139">
        <v>0</v>
      </c>
      <c r="AI124" s="139">
        <v>0</v>
      </c>
      <c r="AJ124" s="139">
        <v>0</v>
      </c>
      <c r="AK124" s="139">
        <v>0</v>
      </c>
      <c r="AL124" s="139">
        <v>0</v>
      </c>
      <c r="AM124" s="139">
        <v>0</v>
      </c>
      <c r="AN124" s="139">
        <v>0</v>
      </c>
      <c r="AO124" s="139">
        <v>0</v>
      </c>
      <c r="AP124" s="128"/>
    </row>
    <row r="125" spans="2:42" s="115" customFormat="1" ht="16.5" customHeight="1">
      <c r="B125" s="288"/>
      <c r="C125" s="321" t="s">
        <v>135</v>
      </c>
      <c r="D125" s="139">
        <v>0</v>
      </c>
      <c r="E125" s="139">
        <v>0</v>
      </c>
      <c r="F125" s="139">
        <v>0</v>
      </c>
      <c r="G125" s="139">
        <v>0</v>
      </c>
      <c r="H125" s="139">
        <v>0</v>
      </c>
      <c r="I125" s="139">
        <v>0</v>
      </c>
      <c r="J125" s="139">
        <v>0</v>
      </c>
      <c r="K125" s="139">
        <v>0</v>
      </c>
      <c r="L125" s="139">
        <v>0</v>
      </c>
      <c r="M125" s="139">
        <v>0</v>
      </c>
      <c r="N125" s="139">
        <v>0</v>
      </c>
      <c r="O125" s="139">
        <v>0</v>
      </c>
      <c r="P125" s="139">
        <v>0</v>
      </c>
      <c r="Q125" s="139">
        <v>0</v>
      </c>
      <c r="R125" s="139">
        <v>0</v>
      </c>
      <c r="S125" s="139">
        <v>0</v>
      </c>
      <c r="T125" s="139">
        <v>0</v>
      </c>
      <c r="U125" s="139">
        <v>0</v>
      </c>
      <c r="V125" s="139">
        <v>0</v>
      </c>
      <c r="W125" s="139">
        <v>0</v>
      </c>
      <c r="X125" s="139">
        <v>0</v>
      </c>
      <c r="Y125" s="139">
        <v>0</v>
      </c>
      <c r="Z125" s="139">
        <v>0</v>
      </c>
      <c r="AA125" s="139">
        <v>0</v>
      </c>
      <c r="AB125" s="139">
        <v>0</v>
      </c>
      <c r="AC125" s="139">
        <v>0</v>
      </c>
      <c r="AD125" s="139">
        <v>0</v>
      </c>
      <c r="AE125" s="139">
        <v>0</v>
      </c>
      <c r="AF125" s="139">
        <v>0</v>
      </c>
      <c r="AG125" s="139">
        <v>0</v>
      </c>
      <c r="AH125" s="139">
        <v>0</v>
      </c>
      <c r="AI125" s="139">
        <v>0</v>
      </c>
      <c r="AJ125" s="139">
        <v>0</v>
      </c>
      <c r="AK125" s="139">
        <v>0</v>
      </c>
      <c r="AL125" s="139">
        <v>0</v>
      </c>
      <c r="AM125" s="139">
        <v>0</v>
      </c>
      <c r="AN125" s="139">
        <v>0</v>
      </c>
      <c r="AO125" s="139">
        <v>0</v>
      </c>
      <c r="AP125" s="128"/>
    </row>
    <row r="126" spans="2:42" s="115" customFormat="1" ht="16.5" customHeight="1">
      <c r="B126" s="288"/>
      <c r="C126" s="322" t="s">
        <v>8</v>
      </c>
      <c r="D126" s="139">
        <v>0</v>
      </c>
      <c r="E126" s="139">
        <v>0</v>
      </c>
      <c r="F126" s="139">
        <v>0</v>
      </c>
      <c r="G126" s="139">
        <v>0</v>
      </c>
      <c r="H126" s="139">
        <v>0</v>
      </c>
      <c r="I126" s="139">
        <v>0</v>
      </c>
      <c r="J126" s="139">
        <v>0</v>
      </c>
      <c r="K126" s="139">
        <v>0</v>
      </c>
      <c r="L126" s="139">
        <v>0</v>
      </c>
      <c r="M126" s="139">
        <v>0</v>
      </c>
      <c r="N126" s="139">
        <v>0</v>
      </c>
      <c r="O126" s="139">
        <v>0</v>
      </c>
      <c r="P126" s="139">
        <v>0</v>
      </c>
      <c r="Q126" s="139">
        <v>0</v>
      </c>
      <c r="R126" s="139">
        <v>0</v>
      </c>
      <c r="S126" s="139">
        <v>0</v>
      </c>
      <c r="T126" s="139">
        <v>0</v>
      </c>
      <c r="U126" s="139">
        <v>0</v>
      </c>
      <c r="V126" s="139">
        <v>0</v>
      </c>
      <c r="W126" s="139">
        <v>0</v>
      </c>
      <c r="X126" s="139">
        <v>0</v>
      </c>
      <c r="Y126" s="139">
        <v>0</v>
      </c>
      <c r="Z126" s="139">
        <v>0</v>
      </c>
      <c r="AA126" s="139">
        <v>0</v>
      </c>
      <c r="AB126" s="139">
        <v>0</v>
      </c>
      <c r="AC126" s="139">
        <v>0</v>
      </c>
      <c r="AD126" s="139">
        <v>0</v>
      </c>
      <c r="AE126" s="139">
        <v>0</v>
      </c>
      <c r="AF126" s="139">
        <v>0</v>
      </c>
      <c r="AG126" s="139">
        <v>0</v>
      </c>
      <c r="AH126" s="139">
        <v>0</v>
      </c>
      <c r="AI126" s="139">
        <v>0</v>
      </c>
      <c r="AJ126" s="139">
        <v>0</v>
      </c>
      <c r="AK126" s="139">
        <v>0</v>
      </c>
      <c r="AL126" s="139">
        <v>0</v>
      </c>
      <c r="AM126" s="139">
        <v>0</v>
      </c>
      <c r="AN126" s="139">
        <v>0</v>
      </c>
      <c r="AO126" s="139">
        <v>0</v>
      </c>
      <c r="AP126" s="128"/>
    </row>
    <row r="127" spans="2:42" s="76" customFormat="1" ht="24.75" customHeight="1">
      <c r="B127" s="319"/>
      <c r="C127" s="67" t="s">
        <v>96</v>
      </c>
      <c r="D127" s="139">
        <f aca="true" t="shared" si="30" ref="D127:AO127">D128+D129</f>
        <v>0</v>
      </c>
      <c r="E127" s="139">
        <f t="shared" si="30"/>
        <v>0</v>
      </c>
      <c r="F127" s="139">
        <f t="shared" si="30"/>
        <v>0</v>
      </c>
      <c r="G127" s="139">
        <f t="shared" si="30"/>
        <v>0</v>
      </c>
      <c r="H127" s="139">
        <f t="shared" si="30"/>
        <v>0</v>
      </c>
      <c r="I127" s="139">
        <f t="shared" si="30"/>
        <v>0</v>
      </c>
      <c r="J127" s="139">
        <f t="shared" si="30"/>
        <v>0</v>
      </c>
      <c r="K127" s="139">
        <f t="shared" si="30"/>
        <v>0</v>
      </c>
      <c r="L127" s="139">
        <f t="shared" si="30"/>
        <v>0</v>
      </c>
      <c r="M127" s="139">
        <f t="shared" si="30"/>
        <v>0</v>
      </c>
      <c r="N127" s="139">
        <f t="shared" si="30"/>
        <v>0</v>
      </c>
      <c r="O127" s="139">
        <f t="shared" si="30"/>
        <v>0</v>
      </c>
      <c r="P127" s="139">
        <f t="shared" si="30"/>
        <v>0</v>
      </c>
      <c r="Q127" s="139">
        <f t="shared" si="30"/>
        <v>0</v>
      </c>
      <c r="R127" s="139">
        <f t="shared" si="30"/>
        <v>0</v>
      </c>
      <c r="S127" s="139">
        <f t="shared" si="30"/>
        <v>0</v>
      </c>
      <c r="T127" s="139">
        <f t="shared" si="30"/>
        <v>0</v>
      </c>
      <c r="U127" s="139">
        <f t="shared" si="30"/>
        <v>0</v>
      </c>
      <c r="V127" s="139">
        <f t="shared" si="30"/>
        <v>47.7</v>
      </c>
      <c r="W127" s="139">
        <f t="shared" si="30"/>
        <v>0</v>
      </c>
      <c r="X127" s="139">
        <f t="shared" si="30"/>
        <v>0</v>
      </c>
      <c r="Y127" s="139">
        <f t="shared" si="30"/>
        <v>0</v>
      </c>
      <c r="Z127" s="139">
        <f t="shared" si="30"/>
        <v>0</v>
      </c>
      <c r="AA127" s="139">
        <f t="shared" si="30"/>
        <v>3</v>
      </c>
      <c r="AB127" s="139">
        <f t="shared" si="30"/>
        <v>0</v>
      </c>
      <c r="AC127" s="139">
        <f t="shared" si="30"/>
        <v>0</v>
      </c>
      <c r="AD127" s="139">
        <f t="shared" si="30"/>
        <v>0</v>
      </c>
      <c r="AE127" s="139">
        <f t="shared" si="30"/>
        <v>0</v>
      </c>
      <c r="AF127" s="139">
        <f t="shared" si="30"/>
        <v>0</v>
      </c>
      <c r="AG127" s="139">
        <f t="shared" si="30"/>
        <v>0</v>
      </c>
      <c r="AH127" s="139">
        <f t="shared" si="30"/>
        <v>0</v>
      </c>
      <c r="AI127" s="139">
        <f t="shared" si="30"/>
        <v>0</v>
      </c>
      <c r="AJ127" s="139">
        <f t="shared" si="30"/>
        <v>0</v>
      </c>
      <c r="AK127" s="139">
        <f t="shared" si="30"/>
        <v>2</v>
      </c>
      <c r="AL127" s="139">
        <f t="shared" si="30"/>
        <v>0</v>
      </c>
      <c r="AM127" s="139">
        <f t="shared" si="30"/>
        <v>0</v>
      </c>
      <c r="AN127" s="139">
        <f t="shared" si="30"/>
        <v>0</v>
      </c>
      <c r="AO127" s="139">
        <f t="shared" si="30"/>
        <v>0</v>
      </c>
      <c r="AP127" s="123"/>
    </row>
    <row r="128" spans="2:42" s="323" customFormat="1" ht="16.5" customHeight="1">
      <c r="B128" s="119"/>
      <c r="C128" s="68" t="s">
        <v>144</v>
      </c>
      <c r="D128" s="139">
        <v>0</v>
      </c>
      <c r="E128" s="139">
        <v>0</v>
      </c>
      <c r="F128" s="139">
        <v>0</v>
      </c>
      <c r="G128" s="139">
        <v>0</v>
      </c>
      <c r="H128" s="139">
        <v>0</v>
      </c>
      <c r="I128" s="139">
        <v>0</v>
      </c>
      <c r="J128" s="139">
        <v>0</v>
      </c>
      <c r="K128" s="139">
        <v>0</v>
      </c>
      <c r="L128" s="139">
        <v>0</v>
      </c>
      <c r="M128" s="139">
        <v>0</v>
      </c>
      <c r="N128" s="139">
        <v>0</v>
      </c>
      <c r="O128" s="139">
        <v>0</v>
      </c>
      <c r="P128" s="139">
        <v>0</v>
      </c>
      <c r="Q128" s="139">
        <v>0</v>
      </c>
      <c r="R128" s="139">
        <v>0</v>
      </c>
      <c r="S128" s="139">
        <v>0</v>
      </c>
      <c r="T128" s="139">
        <v>0</v>
      </c>
      <c r="U128" s="139">
        <v>0</v>
      </c>
      <c r="V128" s="139">
        <f>48-0.3</f>
        <v>47.7</v>
      </c>
      <c r="W128" s="139">
        <v>0</v>
      </c>
      <c r="X128" s="139">
        <v>0</v>
      </c>
      <c r="Y128" s="139">
        <v>0</v>
      </c>
      <c r="Z128" s="139">
        <v>0</v>
      </c>
      <c r="AA128" s="139">
        <v>3</v>
      </c>
      <c r="AB128" s="139">
        <v>0</v>
      </c>
      <c r="AC128" s="139">
        <v>0</v>
      </c>
      <c r="AD128" s="139">
        <v>0</v>
      </c>
      <c r="AE128" s="139">
        <v>0</v>
      </c>
      <c r="AF128" s="139">
        <v>0</v>
      </c>
      <c r="AG128" s="139">
        <v>0</v>
      </c>
      <c r="AH128" s="139">
        <v>0</v>
      </c>
      <c r="AI128" s="139">
        <v>0</v>
      </c>
      <c r="AJ128" s="139">
        <v>0</v>
      </c>
      <c r="AK128" s="139">
        <v>2</v>
      </c>
      <c r="AL128" s="139">
        <v>0</v>
      </c>
      <c r="AM128" s="139">
        <v>0</v>
      </c>
      <c r="AN128" s="139">
        <v>0</v>
      </c>
      <c r="AO128" s="139">
        <v>0</v>
      </c>
      <c r="AP128" s="126"/>
    </row>
    <row r="129" spans="2:42" s="115" customFormat="1" ht="16.5" customHeight="1">
      <c r="B129" s="288"/>
      <c r="C129" s="68" t="s">
        <v>145</v>
      </c>
      <c r="D129" s="139">
        <v>0</v>
      </c>
      <c r="E129" s="139">
        <v>0</v>
      </c>
      <c r="F129" s="139">
        <v>0</v>
      </c>
      <c r="G129" s="139">
        <v>0</v>
      </c>
      <c r="H129" s="139">
        <v>0</v>
      </c>
      <c r="I129" s="139">
        <v>0</v>
      </c>
      <c r="J129" s="139">
        <v>0</v>
      </c>
      <c r="K129" s="139">
        <v>0</v>
      </c>
      <c r="L129" s="139">
        <v>0</v>
      </c>
      <c r="M129" s="139">
        <v>0</v>
      </c>
      <c r="N129" s="139">
        <v>0</v>
      </c>
      <c r="O129" s="139">
        <v>0</v>
      </c>
      <c r="P129" s="139">
        <v>0</v>
      </c>
      <c r="Q129" s="139">
        <v>0</v>
      </c>
      <c r="R129" s="139">
        <v>0</v>
      </c>
      <c r="S129" s="139">
        <v>0</v>
      </c>
      <c r="T129" s="139">
        <v>0</v>
      </c>
      <c r="U129" s="139">
        <v>0</v>
      </c>
      <c r="V129" s="139">
        <v>0</v>
      </c>
      <c r="W129" s="139">
        <v>0</v>
      </c>
      <c r="X129" s="139">
        <v>0</v>
      </c>
      <c r="Y129" s="139">
        <v>0</v>
      </c>
      <c r="Z129" s="139">
        <v>0</v>
      </c>
      <c r="AA129" s="139">
        <v>0</v>
      </c>
      <c r="AB129" s="139">
        <v>0</v>
      </c>
      <c r="AC129" s="139">
        <v>0</v>
      </c>
      <c r="AD129" s="139">
        <v>0</v>
      </c>
      <c r="AE129" s="139">
        <v>0</v>
      </c>
      <c r="AF129" s="139">
        <v>0</v>
      </c>
      <c r="AG129" s="139">
        <v>0</v>
      </c>
      <c r="AH129" s="139">
        <v>0</v>
      </c>
      <c r="AI129" s="139">
        <v>0</v>
      </c>
      <c r="AJ129" s="139">
        <v>0</v>
      </c>
      <c r="AK129" s="139">
        <v>0</v>
      </c>
      <c r="AL129" s="139">
        <v>0</v>
      </c>
      <c r="AM129" s="139">
        <v>0</v>
      </c>
      <c r="AN129" s="139">
        <v>0</v>
      </c>
      <c r="AO129" s="139">
        <v>0</v>
      </c>
      <c r="AP129" s="128"/>
    </row>
    <row r="130" spans="2:42" s="76" customFormat="1" ht="30" customHeight="1">
      <c r="B130" s="324"/>
      <c r="C130" s="67" t="s">
        <v>131</v>
      </c>
      <c r="D130" s="142">
        <f>+SUM(D127,D118,D115)</f>
        <v>0</v>
      </c>
      <c r="E130" s="142">
        <f aca="true" t="shared" si="31" ref="E130:K130">+SUM(E127,E118,E115)</f>
        <v>0</v>
      </c>
      <c r="F130" s="142">
        <f t="shared" si="31"/>
        <v>0</v>
      </c>
      <c r="G130" s="142">
        <f t="shared" si="31"/>
        <v>0</v>
      </c>
      <c r="H130" s="142">
        <f t="shared" si="31"/>
        <v>0</v>
      </c>
      <c r="I130" s="142">
        <f t="shared" si="31"/>
        <v>0</v>
      </c>
      <c r="J130" s="142">
        <f t="shared" si="31"/>
        <v>0</v>
      </c>
      <c r="K130" s="142">
        <f t="shared" si="31"/>
        <v>0</v>
      </c>
      <c r="L130" s="142">
        <f aca="true" t="shared" si="32" ref="L130:AO130">+SUM(L127,L118,L115)</f>
        <v>0</v>
      </c>
      <c r="M130" s="142">
        <f t="shared" si="32"/>
        <v>0</v>
      </c>
      <c r="N130" s="142">
        <f t="shared" si="32"/>
        <v>0</v>
      </c>
      <c r="O130" s="142">
        <f t="shared" si="32"/>
        <v>6</v>
      </c>
      <c r="P130" s="142">
        <f t="shared" si="32"/>
        <v>0</v>
      </c>
      <c r="Q130" s="142">
        <f t="shared" si="32"/>
        <v>0</v>
      </c>
      <c r="R130" s="142">
        <f t="shared" si="32"/>
        <v>0</v>
      </c>
      <c r="S130" s="142">
        <f t="shared" si="32"/>
        <v>0</v>
      </c>
      <c r="T130" s="142">
        <f t="shared" si="32"/>
        <v>0</v>
      </c>
      <c r="U130" s="142">
        <f t="shared" si="32"/>
        <v>0</v>
      </c>
      <c r="V130" s="142">
        <f>+SUM(V127,V118,V115)</f>
        <v>47.7</v>
      </c>
      <c r="W130" s="142">
        <f t="shared" si="32"/>
        <v>0</v>
      </c>
      <c r="X130" s="142">
        <f t="shared" si="32"/>
        <v>0</v>
      </c>
      <c r="Y130" s="142">
        <f t="shared" si="32"/>
        <v>0</v>
      </c>
      <c r="Z130" s="142">
        <f t="shared" si="32"/>
        <v>0</v>
      </c>
      <c r="AA130" s="142">
        <f t="shared" si="32"/>
        <v>3</v>
      </c>
      <c r="AB130" s="142">
        <f t="shared" si="32"/>
        <v>0</v>
      </c>
      <c r="AC130" s="142">
        <f t="shared" si="32"/>
        <v>0</v>
      </c>
      <c r="AD130" s="142">
        <f t="shared" si="32"/>
        <v>0</v>
      </c>
      <c r="AE130" s="142">
        <f t="shared" si="32"/>
        <v>0</v>
      </c>
      <c r="AF130" s="142">
        <f t="shared" si="32"/>
        <v>0</v>
      </c>
      <c r="AG130" s="142">
        <f t="shared" si="32"/>
        <v>0</v>
      </c>
      <c r="AH130" s="142">
        <f t="shared" si="32"/>
        <v>0</v>
      </c>
      <c r="AI130" s="142">
        <f t="shared" si="32"/>
        <v>0</v>
      </c>
      <c r="AJ130" s="142">
        <f t="shared" si="32"/>
        <v>0</v>
      </c>
      <c r="AK130" s="142">
        <f t="shared" si="32"/>
        <v>2</v>
      </c>
      <c r="AL130" s="142">
        <f t="shared" si="32"/>
        <v>0</v>
      </c>
      <c r="AM130" s="142">
        <f t="shared" si="32"/>
        <v>0</v>
      </c>
      <c r="AN130" s="142">
        <f t="shared" si="32"/>
        <v>0</v>
      </c>
      <c r="AO130" s="239">
        <f t="shared" si="32"/>
        <v>0</v>
      </c>
      <c r="AP130" s="123"/>
    </row>
    <row r="131" spans="2:42" s="323" customFormat="1" ht="16.5" customHeight="1">
      <c r="B131" s="119"/>
      <c r="C131" s="120" t="s">
        <v>20</v>
      </c>
      <c r="D131" s="139">
        <v>0</v>
      </c>
      <c r="E131" s="139">
        <v>0</v>
      </c>
      <c r="F131" s="139">
        <v>0</v>
      </c>
      <c r="G131" s="139">
        <v>0</v>
      </c>
      <c r="H131" s="139">
        <v>0</v>
      </c>
      <c r="I131" s="139">
        <v>0</v>
      </c>
      <c r="J131" s="139">
        <v>0</v>
      </c>
      <c r="K131" s="139">
        <v>0</v>
      </c>
      <c r="L131" s="139">
        <v>0</v>
      </c>
      <c r="M131" s="139">
        <v>0</v>
      </c>
      <c r="N131" s="139">
        <v>0</v>
      </c>
      <c r="O131" s="139">
        <v>0</v>
      </c>
      <c r="P131" s="139">
        <v>0</v>
      </c>
      <c r="Q131" s="139">
        <v>0</v>
      </c>
      <c r="R131" s="139">
        <v>0</v>
      </c>
      <c r="S131" s="139">
        <v>0</v>
      </c>
      <c r="T131" s="139">
        <v>0</v>
      </c>
      <c r="U131" s="139">
        <v>0</v>
      </c>
      <c r="V131" s="139">
        <v>0</v>
      </c>
      <c r="W131" s="139">
        <v>0</v>
      </c>
      <c r="X131" s="139">
        <v>0</v>
      </c>
      <c r="Y131" s="139">
        <v>0</v>
      </c>
      <c r="Z131" s="139">
        <v>0</v>
      </c>
      <c r="AA131" s="139">
        <v>0</v>
      </c>
      <c r="AB131" s="139">
        <v>0</v>
      </c>
      <c r="AC131" s="139">
        <v>0</v>
      </c>
      <c r="AD131" s="139">
        <v>0</v>
      </c>
      <c r="AE131" s="139">
        <v>0</v>
      </c>
      <c r="AF131" s="139">
        <v>0</v>
      </c>
      <c r="AG131" s="139">
        <v>0</v>
      </c>
      <c r="AH131" s="139">
        <v>0</v>
      </c>
      <c r="AI131" s="139">
        <v>0</v>
      </c>
      <c r="AJ131" s="139">
        <v>0</v>
      </c>
      <c r="AK131" s="139">
        <v>0</v>
      </c>
      <c r="AL131" s="139">
        <v>0</v>
      </c>
      <c r="AM131" s="139">
        <v>0</v>
      </c>
      <c r="AN131" s="139">
        <v>0</v>
      </c>
      <c r="AO131" s="139">
        <v>0</v>
      </c>
      <c r="AP131" s="126"/>
    </row>
    <row r="132" spans="2:43" s="323" customFormat="1" ht="16.5" customHeight="1">
      <c r="B132" s="119"/>
      <c r="C132" s="122" t="s">
        <v>21</v>
      </c>
      <c r="D132" s="139">
        <v>0</v>
      </c>
      <c r="E132" s="139">
        <v>0</v>
      </c>
      <c r="F132" s="139">
        <v>0</v>
      </c>
      <c r="G132" s="139">
        <v>0</v>
      </c>
      <c r="H132" s="139">
        <v>0</v>
      </c>
      <c r="I132" s="139">
        <v>0</v>
      </c>
      <c r="J132" s="139">
        <v>0</v>
      </c>
      <c r="K132" s="139">
        <v>0</v>
      </c>
      <c r="L132" s="139">
        <v>0</v>
      </c>
      <c r="M132" s="139">
        <v>0</v>
      </c>
      <c r="N132" s="139">
        <v>0</v>
      </c>
      <c r="O132" s="139">
        <v>0</v>
      </c>
      <c r="P132" s="139">
        <v>0</v>
      </c>
      <c r="Q132" s="139">
        <v>0</v>
      </c>
      <c r="R132" s="139">
        <v>0</v>
      </c>
      <c r="S132" s="139">
        <v>0</v>
      </c>
      <c r="T132" s="139">
        <v>0</v>
      </c>
      <c r="U132" s="139">
        <v>0</v>
      </c>
      <c r="V132" s="139">
        <v>0</v>
      </c>
      <c r="W132" s="139">
        <v>0</v>
      </c>
      <c r="X132" s="139">
        <v>0</v>
      </c>
      <c r="Y132" s="139">
        <v>0</v>
      </c>
      <c r="Z132" s="139">
        <v>0</v>
      </c>
      <c r="AA132" s="139">
        <v>0</v>
      </c>
      <c r="AB132" s="139">
        <v>0</v>
      </c>
      <c r="AC132" s="139">
        <v>0</v>
      </c>
      <c r="AD132" s="139">
        <v>0</v>
      </c>
      <c r="AE132" s="139">
        <v>0</v>
      </c>
      <c r="AF132" s="139">
        <v>0</v>
      </c>
      <c r="AG132" s="139">
        <v>0</v>
      </c>
      <c r="AH132" s="139">
        <v>0</v>
      </c>
      <c r="AI132" s="139">
        <v>0</v>
      </c>
      <c r="AJ132" s="139">
        <v>0</v>
      </c>
      <c r="AK132" s="139">
        <v>0</v>
      </c>
      <c r="AL132" s="139">
        <v>0</v>
      </c>
      <c r="AM132" s="139">
        <v>0</v>
      </c>
      <c r="AN132" s="139">
        <v>0</v>
      </c>
      <c r="AO132" s="139">
        <v>0</v>
      </c>
      <c r="AP132" s="126"/>
      <c r="AQ132" s="325"/>
    </row>
    <row r="133" spans="2:43" s="76" customFormat="1" ht="30" customHeight="1">
      <c r="B133" s="286"/>
      <c r="C133" s="71" t="s">
        <v>103</v>
      </c>
      <c r="D133" s="143">
        <f aca="true" t="shared" si="33" ref="D133:AO133">+D130+D111</f>
        <v>0</v>
      </c>
      <c r="E133" s="143">
        <f t="shared" si="33"/>
        <v>0</v>
      </c>
      <c r="F133" s="143">
        <f t="shared" si="33"/>
        <v>0</v>
      </c>
      <c r="G133" s="143">
        <f t="shared" si="33"/>
        <v>0</v>
      </c>
      <c r="H133" s="143">
        <f t="shared" si="33"/>
        <v>0</v>
      </c>
      <c r="I133" s="143">
        <f t="shared" si="33"/>
        <v>0</v>
      </c>
      <c r="J133" s="143">
        <f t="shared" si="33"/>
        <v>0</v>
      </c>
      <c r="K133" s="143">
        <f t="shared" si="33"/>
        <v>0</v>
      </c>
      <c r="L133" s="143">
        <f t="shared" si="33"/>
        <v>0</v>
      </c>
      <c r="M133" s="143">
        <f t="shared" si="33"/>
        <v>0</v>
      </c>
      <c r="N133" s="143">
        <f t="shared" si="33"/>
        <v>0</v>
      </c>
      <c r="O133" s="143">
        <f t="shared" si="33"/>
        <v>12</v>
      </c>
      <c r="P133" s="143">
        <f t="shared" si="33"/>
        <v>0</v>
      </c>
      <c r="Q133" s="143">
        <f t="shared" si="33"/>
        <v>0</v>
      </c>
      <c r="R133" s="143">
        <f t="shared" si="33"/>
        <v>0</v>
      </c>
      <c r="S133" s="143">
        <f t="shared" si="33"/>
        <v>0</v>
      </c>
      <c r="T133" s="143">
        <f t="shared" si="33"/>
        <v>0</v>
      </c>
      <c r="U133" s="143">
        <f t="shared" si="33"/>
        <v>0</v>
      </c>
      <c r="V133" s="143">
        <f t="shared" si="33"/>
        <v>47.7</v>
      </c>
      <c r="W133" s="143">
        <f t="shared" si="33"/>
        <v>0</v>
      </c>
      <c r="X133" s="143">
        <f t="shared" si="33"/>
        <v>0</v>
      </c>
      <c r="Y133" s="143">
        <f t="shared" si="33"/>
        <v>0</v>
      </c>
      <c r="Z133" s="143">
        <f t="shared" si="33"/>
        <v>0</v>
      </c>
      <c r="AA133" s="143">
        <f t="shared" si="33"/>
        <v>3</v>
      </c>
      <c r="AB133" s="143">
        <f t="shared" si="33"/>
        <v>0</v>
      </c>
      <c r="AC133" s="143">
        <f t="shared" si="33"/>
        <v>0</v>
      </c>
      <c r="AD133" s="143">
        <f t="shared" si="33"/>
        <v>0</v>
      </c>
      <c r="AE133" s="143">
        <f t="shared" si="33"/>
        <v>3</v>
      </c>
      <c r="AF133" s="143">
        <f t="shared" si="33"/>
        <v>0</v>
      </c>
      <c r="AG133" s="143">
        <f t="shared" si="33"/>
        <v>0</v>
      </c>
      <c r="AH133" s="143">
        <f t="shared" si="33"/>
        <v>0</v>
      </c>
      <c r="AI133" s="143">
        <f t="shared" si="33"/>
        <v>46</v>
      </c>
      <c r="AJ133" s="143">
        <f t="shared" si="33"/>
        <v>0</v>
      </c>
      <c r="AK133" s="143">
        <f t="shared" si="33"/>
        <v>2</v>
      </c>
      <c r="AL133" s="143">
        <f t="shared" si="33"/>
        <v>0</v>
      </c>
      <c r="AM133" s="143">
        <f t="shared" si="33"/>
        <v>0</v>
      </c>
      <c r="AN133" s="143">
        <f t="shared" si="33"/>
        <v>0</v>
      </c>
      <c r="AO133" s="144">
        <f t="shared" si="33"/>
        <v>1.6</v>
      </c>
      <c r="AP133" s="123"/>
      <c r="AQ133" s="318"/>
    </row>
    <row r="134" spans="2:43" s="76" customFormat="1" ht="30" customHeight="1">
      <c r="B134" s="286"/>
      <c r="C134" s="71" t="s">
        <v>104</v>
      </c>
      <c r="D134" s="143">
        <f aca="true" t="shared" si="34" ref="D134:AO134">+D25+D44+D68+D91+D133</f>
        <v>0</v>
      </c>
      <c r="E134" s="143">
        <f t="shared" si="34"/>
        <v>2.00511073368</v>
      </c>
      <c r="F134" s="143">
        <f t="shared" si="34"/>
        <v>0.13069999999999998</v>
      </c>
      <c r="G134" s="143">
        <f t="shared" si="34"/>
        <v>0</v>
      </c>
      <c r="H134" s="143">
        <f t="shared" si="34"/>
        <v>0</v>
      </c>
      <c r="I134" s="143">
        <f t="shared" si="34"/>
        <v>2.04897146864052</v>
      </c>
      <c r="J134" s="143">
        <f t="shared" si="34"/>
        <v>1.0927422311600001</v>
      </c>
      <c r="K134" s="143">
        <f t="shared" si="34"/>
        <v>0</v>
      </c>
      <c r="L134" s="143">
        <f t="shared" si="34"/>
        <v>0.068105</v>
      </c>
      <c r="M134" s="143">
        <f t="shared" si="34"/>
        <v>0</v>
      </c>
      <c r="N134" s="143">
        <f t="shared" si="34"/>
        <v>0.49155104799067545</v>
      </c>
      <c r="O134" s="143">
        <f t="shared" si="34"/>
        <v>21.69295663674872</v>
      </c>
      <c r="P134" s="143">
        <f t="shared" si="34"/>
        <v>8.852090948188877</v>
      </c>
      <c r="Q134" s="143">
        <f t="shared" si="34"/>
        <v>0.4498365509760001</v>
      </c>
      <c r="R134" s="143">
        <f t="shared" si="34"/>
        <v>146.4008831359071</v>
      </c>
      <c r="S134" s="143">
        <f t="shared" si="34"/>
        <v>1.1677844476866162</v>
      </c>
      <c r="T134" s="143">
        <f t="shared" si="34"/>
        <v>0</v>
      </c>
      <c r="U134" s="143">
        <f t="shared" si="34"/>
        <v>0</v>
      </c>
      <c r="V134" s="143">
        <f t="shared" si="34"/>
        <v>47.7</v>
      </c>
      <c r="W134" s="143">
        <f t="shared" si="34"/>
        <v>0</v>
      </c>
      <c r="X134" s="143">
        <f t="shared" si="34"/>
        <v>0</v>
      </c>
      <c r="Y134" s="143">
        <f t="shared" si="34"/>
        <v>0</v>
      </c>
      <c r="Z134" s="143">
        <f t="shared" si="34"/>
        <v>0</v>
      </c>
      <c r="AA134" s="143">
        <f t="shared" si="34"/>
        <v>6.23705059076116</v>
      </c>
      <c r="AB134" s="143">
        <f t="shared" si="34"/>
        <v>0.012922515583033497</v>
      </c>
      <c r="AC134" s="143">
        <f t="shared" si="34"/>
        <v>0.578328607763645</v>
      </c>
      <c r="AD134" s="143">
        <f t="shared" si="34"/>
        <v>0</v>
      </c>
      <c r="AE134" s="143">
        <f t="shared" si="34"/>
        <v>405.41891915400623</v>
      </c>
      <c r="AF134" s="143">
        <f t="shared" si="34"/>
        <v>1217.6995663241812</v>
      </c>
      <c r="AG134" s="143">
        <f t="shared" si="34"/>
        <v>43.693105152159845</v>
      </c>
      <c r="AH134" s="143">
        <f t="shared" si="34"/>
        <v>1.18832321369787</v>
      </c>
      <c r="AI134" s="143">
        <f t="shared" si="34"/>
        <v>69.68570640271594</v>
      </c>
      <c r="AJ134" s="143">
        <f t="shared" si="34"/>
        <v>0.384989</v>
      </c>
      <c r="AK134" s="143">
        <f t="shared" si="34"/>
        <v>2</v>
      </c>
      <c r="AL134" s="143">
        <f t="shared" si="34"/>
        <v>14.0669567486507</v>
      </c>
      <c r="AM134" s="143">
        <f t="shared" si="34"/>
        <v>5.57347742360513</v>
      </c>
      <c r="AN134" s="143">
        <f t="shared" si="34"/>
        <v>2.259213405794543</v>
      </c>
      <c r="AO134" s="144">
        <f t="shared" si="34"/>
        <v>532.8984838382852</v>
      </c>
      <c r="AP134" s="123"/>
      <c r="AQ134" s="318"/>
    </row>
    <row r="135" spans="2:43" s="323" customFormat="1" ht="16.5" customHeight="1">
      <c r="B135" s="119"/>
      <c r="C135" s="120" t="s">
        <v>20</v>
      </c>
      <c r="D135" s="331">
        <f aca="true" t="shared" si="35" ref="D135:AO135">+D26+D45+D69+D92+D112+D131</f>
        <v>0</v>
      </c>
      <c r="E135" s="331">
        <f t="shared" si="35"/>
        <v>0</v>
      </c>
      <c r="F135" s="331">
        <f t="shared" si="35"/>
        <v>0</v>
      </c>
      <c r="G135" s="331">
        <f t="shared" si="35"/>
        <v>0</v>
      </c>
      <c r="H135" s="331">
        <f t="shared" si="35"/>
        <v>0</v>
      </c>
      <c r="I135" s="331">
        <f t="shared" si="35"/>
        <v>0</v>
      </c>
      <c r="J135" s="331">
        <f t="shared" si="35"/>
        <v>0</v>
      </c>
      <c r="K135" s="331">
        <f t="shared" si="35"/>
        <v>0</v>
      </c>
      <c r="L135" s="331">
        <f t="shared" si="35"/>
        <v>0</v>
      </c>
      <c r="M135" s="331">
        <f t="shared" si="35"/>
        <v>0</v>
      </c>
      <c r="N135" s="331">
        <f t="shared" si="35"/>
        <v>0</v>
      </c>
      <c r="O135" s="331">
        <f t="shared" si="35"/>
        <v>0</v>
      </c>
      <c r="P135" s="331">
        <f t="shared" si="35"/>
        <v>0</v>
      </c>
      <c r="Q135" s="331">
        <f t="shared" si="35"/>
        <v>0</v>
      </c>
      <c r="R135" s="331">
        <f t="shared" si="35"/>
        <v>0</v>
      </c>
      <c r="S135" s="331">
        <f t="shared" si="35"/>
        <v>0</v>
      </c>
      <c r="T135" s="331">
        <f t="shared" si="35"/>
        <v>0</v>
      </c>
      <c r="U135" s="331">
        <f t="shared" si="35"/>
        <v>0</v>
      </c>
      <c r="V135" s="331">
        <f t="shared" si="35"/>
        <v>0</v>
      </c>
      <c r="W135" s="331">
        <f t="shared" si="35"/>
        <v>0</v>
      </c>
      <c r="X135" s="331">
        <f t="shared" si="35"/>
        <v>0</v>
      </c>
      <c r="Y135" s="331">
        <f t="shared" si="35"/>
        <v>0</v>
      </c>
      <c r="Z135" s="331">
        <f t="shared" si="35"/>
        <v>0</v>
      </c>
      <c r="AA135" s="331">
        <f t="shared" si="35"/>
        <v>0</v>
      </c>
      <c r="AB135" s="331">
        <f t="shared" si="35"/>
        <v>0</v>
      </c>
      <c r="AC135" s="331">
        <f t="shared" si="35"/>
        <v>0</v>
      </c>
      <c r="AD135" s="331">
        <f t="shared" si="35"/>
        <v>0</v>
      </c>
      <c r="AE135" s="331">
        <f t="shared" si="35"/>
        <v>0</v>
      </c>
      <c r="AF135" s="331">
        <f t="shared" si="35"/>
        <v>0</v>
      </c>
      <c r="AG135" s="331">
        <f t="shared" si="35"/>
        <v>0</v>
      </c>
      <c r="AH135" s="331">
        <f t="shared" si="35"/>
        <v>0</v>
      </c>
      <c r="AI135" s="331">
        <f t="shared" si="35"/>
        <v>0</v>
      </c>
      <c r="AJ135" s="331">
        <f t="shared" si="35"/>
        <v>0</v>
      </c>
      <c r="AK135" s="331">
        <f t="shared" si="35"/>
        <v>0</v>
      </c>
      <c r="AL135" s="331">
        <f t="shared" si="35"/>
        <v>0</v>
      </c>
      <c r="AM135" s="331">
        <f t="shared" si="35"/>
        <v>0</v>
      </c>
      <c r="AN135" s="331">
        <f t="shared" si="35"/>
        <v>0</v>
      </c>
      <c r="AO135" s="332">
        <f t="shared" si="35"/>
        <v>0</v>
      </c>
      <c r="AP135" s="126"/>
      <c r="AQ135" s="325"/>
    </row>
    <row r="136" spans="2:43" s="323" customFormat="1" ht="16.5" customHeight="1">
      <c r="B136" s="119"/>
      <c r="C136" s="122" t="s">
        <v>21</v>
      </c>
      <c r="D136" s="331">
        <f aca="true" t="shared" si="36" ref="D136:AO136">+D27+D46+D70+D93+D113+D132</f>
        <v>0</v>
      </c>
      <c r="E136" s="331">
        <f t="shared" si="36"/>
        <v>0</v>
      </c>
      <c r="F136" s="331">
        <f t="shared" si="36"/>
        <v>0</v>
      </c>
      <c r="G136" s="331">
        <f t="shared" si="36"/>
        <v>0</v>
      </c>
      <c r="H136" s="331">
        <f t="shared" si="36"/>
        <v>0</v>
      </c>
      <c r="I136" s="331">
        <f t="shared" si="36"/>
        <v>0</v>
      </c>
      <c r="J136" s="331">
        <f t="shared" si="36"/>
        <v>0</v>
      </c>
      <c r="K136" s="331">
        <f t="shared" si="36"/>
        <v>0</v>
      </c>
      <c r="L136" s="331">
        <f t="shared" si="36"/>
        <v>0</v>
      </c>
      <c r="M136" s="331">
        <f t="shared" si="36"/>
        <v>0</v>
      </c>
      <c r="N136" s="331">
        <f t="shared" si="36"/>
        <v>0</v>
      </c>
      <c r="O136" s="331">
        <f t="shared" si="36"/>
        <v>0.01360051958237329</v>
      </c>
      <c r="P136" s="331">
        <f t="shared" si="36"/>
        <v>0</v>
      </c>
      <c r="Q136" s="331">
        <f t="shared" si="36"/>
        <v>0</v>
      </c>
      <c r="R136" s="331">
        <f t="shared" si="36"/>
        <v>3.2858896128987443</v>
      </c>
      <c r="S136" s="331">
        <f t="shared" si="36"/>
        <v>0</v>
      </c>
      <c r="T136" s="331">
        <f t="shared" si="36"/>
        <v>0</v>
      </c>
      <c r="U136" s="331">
        <f t="shared" si="36"/>
        <v>0</v>
      </c>
      <c r="V136" s="331">
        <f t="shared" si="36"/>
        <v>0</v>
      </c>
      <c r="W136" s="331">
        <f t="shared" si="36"/>
        <v>0</v>
      </c>
      <c r="X136" s="331">
        <f t="shared" si="36"/>
        <v>0</v>
      </c>
      <c r="Y136" s="331">
        <f t="shared" si="36"/>
        <v>0</v>
      </c>
      <c r="Z136" s="331">
        <f t="shared" si="36"/>
        <v>0</v>
      </c>
      <c r="AA136" s="331">
        <f t="shared" si="36"/>
        <v>0.03545162454325868</v>
      </c>
      <c r="AB136" s="331">
        <f t="shared" si="36"/>
        <v>0</v>
      </c>
      <c r="AC136" s="331">
        <f t="shared" si="36"/>
        <v>0</v>
      </c>
      <c r="AD136" s="331">
        <f t="shared" si="36"/>
        <v>0</v>
      </c>
      <c r="AE136" s="331">
        <f t="shared" si="36"/>
        <v>3.920042300039693</v>
      </c>
      <c r="AF136" s="331">
        <f t="shared" si="36"/>
        <v>0.18517623464527452</v>
      </c>
      <c r="AG136" s="331">
        <f t="shared" si="36"/>
        <v>0</v>
      </c>
      <c r="AH136" s="331">
        <f t="shared" si="36"/>
        <v>0</v>
      </c>
      <c r="AI136" s="331">
        <f t="shared" si="36"/>
        <v>0</v>
      </c>
      <c r="AJ136" s="331">
        <f t="shared" si="36"/>
        <v>0</v>
      </c>
      <c r="AK136" s="331">
        <f t="shared" si="36"/>
        <v>0</v>
      </c>
      <c r="AL136" s="331">
        <f t="shared" si="36"/>
        <v>0</v>
      </c>
      <c r="AM136" s="331">
        <f t="shared" si="36"/>
        <v>0</v>
      </c>
      <c r="AN136" s="331">
        <f t="shared" si="36"/>
        <v>0</v>
      </c>
      <c r="AO136" s="332">
        <f t="shared" si="36"/>
        <v>0</v>
      </c>
      <c r="AP136" s="126"/>
      <c r="AQ136" s="325"/>
    </row>
    <row r="137" spans="2:43" s="292" customFormat="1" ht="9.75" customHeight="1">
      <c r="B137" s="333"/>
      <c r="C137" s="294"/>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c r="AK137" s="295"/>
      <c r="AL137" s="295"/>
      <c r="AM137" s="295"/>
      <c r="AN137" s="295"/>
      <c r="AO137" s="334"/>
      <c r="AP137" s="130"/>
      <c r="AQ137" s="335"/>
    </row>
    <row r="138" spans="2:42" ht="48.75" customHeight="1">
      <c r="B138" s="336"/>
      <c r="C138" s="337" t="s">
        <v>330</v>
      </c>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37"/>
      <c r="AP138" s="80"/>
    </row>
    <row r="139" spans="2:42" ht="38.25" customHeight="1">
      <c r="B139" s="338"/>
      <c r="C139" s="339" t="s">
        <v>331</v>
      </c>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81"/>
    </row>
  </sheetData>
  <sheetProtection/>
  <mergeCells count="8">
    <mergeCell ref="C139:AO139"/>
    <mergeCell ref="C138:AO138"/>
    <mergeCell ref="D7:AO7"/>
    <mergeCell ref="D6:AP6"/>
    <mergeCell ref="C2:AO2"/>
    <mergeCell ref="C3:AO3"/>
    <mergeCell ref="C4:AO4"/>
    <mergeCell ref="C5:AO5"/>
  </mergeCells>
  <conditionalFormatting sqref="AP68 D9:D12 E10:AP12 F23:AP24 F25:AO25 F26:AP27 D13:AO13 D22:AO22 E9:AO9 D14:AP21 F28:AO28 D23:E28 D29:AO137">
    <cfRule type="expression" priority="1" dxfId="1" stopIfTrue="1">
      <formula>AND(D9&lt;&gt;"",OR(D9&lt;0,NOT(ISNUMBER(D9))))</formula>
    </cfRule>
  </conditionalFormatting>
  <conditionalFormatting sqref="D6:F6">
    <cfRule type="expression" priority="2" dxfId="3" stopIfTrue="1">
      <formula>COUNTA(D10:AO136)&lt;&gt;COUNTIF(D10:AO136,"&gt;=0")</formula>
    </cfRule>
  </conditionalFormatting>
  <conditionalFormatting sqref="G6">
    <cfRule type="expression" priority="3" dxfId="3" stopIfTrue="1">
      <formula>COUNTA(G10:AQ136)&lt;&gt;COUNTIF(G10:AQ136,"&gt;=0")</formula>
    </cfRule>
  </conditionalFormatting>
  <conditionalFormatting sqref="H6">
    <cfRule type="expression" priority="4" dxfId="3" stopIfTrue="1">
      <formula>COUNTA(H10:AQ136)&lt;&gt;COUNTIF(H10:AQ136,"&gt;=0")</formula>
    </cfRule>
  </conditionalFormatting>
  <conditionalFormatting sqref="I6">
    <cfRule type="expression" priority="5" dxfId="3" stopIfTrue="1">
      <formula>COUNTA(I10:AQ136)&lt;&gt;COUNTIF(I10:AQ136,"&gt;=0")</formula>
    </cfRule>
  </conditionalFormatting>
  <conditionalFormatting sqref="J6">
    <cfRule type="expression" priority="6" dxfId="3" stopIfTrue="1">
      <formula>COUNTA(J10:AQ136)&lt;&gt;COUNTIF(J10:AQ136,"&gt;=0")</formula>
    </cfRule>
  </conditionalFormatting>
  <conditionalFormatting sqref="K6">
    <cfRule type="expression" priority="7" dxfId="3" stopIfTrue="1">
      <formula>COUNTA(K10:AQ136)&lt;&gt;COUNTIF(K10:AQ136,"&gt;=0")</formula>
    </cfRule>
  </conditionalFormatting>
  <conditionalFormatting sqref="L6">
    <cfRule type="expression" priority="8" dxfId="3" stopIfTrue="1">
      <formula>COUNTA(L10:AQ136)&lt;&gt;COUNTIF(L10:AQ136,"&gt;=0")</formula>
    </cfRule>
  </conditionalFormatting>
  <conditionalFormatting sqref="M6">
    <cfRule type="expression" priority="9" dxfId="3" stopIfTrue="1">
      <formula>COUNTA(M10:AQ136)&lt;&gt;COUNTIF(M10:AQ136,"&gt;=0")</formula>
    </cfRule>
  </conditionalFormatting>
  <conditionalFormatting sqref="N6">
    <cfRule type="expression" priority="10" dxfId="3" stopIfTrue="1">
      <formula>COUNTA(N10:AQ136)&lt;&gt;COUNTIF(N10:AQ136,"&gt;=0")</formula>
    </cfRule>
  </conditionalFormatting>
  <conditionalFormatting sqref="O6">
    <cfRule type="expression" priority="11" dxfId="3" stopIfTrue="1">
      <formula>COUNTA(O10:AQ136)&lt;&gt;COUNTIF(O10:AQ136,"&gt;=0")</formula>
    </cfRule>
  </conditionalFormatting>
  <conditionalFormatting sqref="P6">
    <cfRule type="expression" priority="12" dxfId="3" stopIfTrue="1">
      <formula>COUNTA(P10:AQ136)&lt;&gt;COUNTIF(P10:AQ136,"&gt;=0")</formula>
    </cfRule>
  </conditionalFormatting>
  <conditionalFormatting sqref="Q6">
    <cfRule type="expression" priority="13" dxfId="3" stopIfTrue="1">
      <formula>COUNTA(Q10:AQ136)&lt;&gt;COUNTIF(Q10:AQ136,"&gt;=0")</formula>
    </cfRule>
  </conditionalFormatting>
  <conditionalFormatting sqref="R6">
    <cfRule type="expression" priority="14" dxfId="3" stopIfTrue="1">
      <formula>COUNTA(R10:AQ136)&lt;&gt;COUNTIF(R10:AQ136,"&gt;=0")</formula>
    </cfRule>
  </conditionalFormatting>
  <conditionalFormatting sqref="S6">
    <cfRule type="expression" priority="15" dxfId="3" stopIfTrue="1">
      <formula>COUNTA(S10:AQ136)&lt;&gt;COUNTIF(S10:AQ136,"&gt;=0")</formula>
    </cfRule>
  </conditionalFormatting>
  <conditionalFormatting sqref="T6">
    <cfRule type="expression" priority="16" dxfId="3" stopIfTrue="1">
      <formula>COUNTA(T10:AQ136)&lt;&gt;COUNTIF(T10:AQ136,"&gt;=0")</formula>
    </cfRule>
  </conditionalFormatting>
  <conditionalFormatting sqref="U6">
    <cfRule type="expression" priority="17" dxfId="3" stopIfTrue="1">
      <formula>COUNTA(U10:AQ136)&lt;&gt;COUNTIF(U10:AQ136,"&gt;=0")</formula>
    </cfRule>
  </conditionalFormatting>
  <conditionalFormatting sqref="V6">
    <cfRule type="expression" priority="18" dxfId="3" stopIfTrue="1">
      <formula>COUNTA(V10:AQ136)&lt;&gt;COUNTIF(V10:AQ136,"&gt;=0")</formula>
    </cfRule>
  </conditionalFormatting>
  <conditionalFormatting sqref="W6">
    <cfRule type="expression" priority="19" dxfId="3" stopIfTrue="1">
      <formula>COUNTA(W10:AQ136)&lt;&gt;COUNTIF(W10:AQ136,"&gt;=0")</formula>
    </cfRule>
  </conditionalFormatting>
  <conditionalFormatting sqref="X6">
    <cfRule type="expression" priority="20" dxfId="3" stopIfTrue="1">
      <formula>COUNTA(X10:AQ136)&lt;&gt;COUNTIF(X10:AQ136,"&gt;=0")</formula>
    </cfRule>
  </conditionalFormatting>
  <conditionalFormatting sqref="Y6">
    <cfRule type="expression" priority="21" dxfId="3" stopIfTrue="1">
      <formula>COUNTA(Y10:AQ136)&lt;&gt;COUNTIF(Y10:AQ136,"&gt;=0")</formula>
    </cfRule>
  </conditionalFormatting>
  <conditionalFormatting sqref="Z6">
    <cfRule type="expression" priority="22" dxfId="3" stopIfTrue="1">
      <formula>COUNTA(Z10:AQ136)&lt;&gt;COUNTIF(Z10:AQ136,"&gt;=0")</formula>
    </cfRule>
  </conditionalFormatting>
  <conditionalFormatting sqref="AA6">
    <cfRule type="expression" priority="23" dxfId="3" stopIfTrue="1">
      <formula>COUNTA(AA10:AQ136)&lt;&gt;COUNTIF(AA10:AQ136,"&gt;=0")</formula>
    </cfRule>
  </conditionalFormatting>
  <conditionalFormatting sqref="AB6">
    <cfRule type="expression" priority="24" dxfId="3" stopIfTrue="1">
      <formula>COUNTA(AB10:AQ136)&lt;&gt;COUNTIF(AB10:AQ136,"&gt;=0")</formula>
    </cfRule>
  </conditionalFormatting>
  <conditionalFormatting sqref="AC6">
    <cfRule type="expression" priority="25" dxfId="3" stopIfTrue="1">
      <formula>COUNTA(AC10:AQ136)&lt;&gt;COUNTIF(AC10:AQ136,"&gt;=0")</formula>
    </cfRule>
  </conditionalFormatting>
  <conditionalFormatting sqref="AD6">
    <cfRule type="expression" priority="26" dxfId="3" stopIfTrue="1">
      <formula>COUNTA(AD10:AQ136)&lt;&gt;COUNTIF(AD10:AQ136,"&gt;=0")</formula>
    </cfRule>
  </conditionalFormatting>
  <conditionalFormatting sqref="AE6">
    <cfRule type="expression" priority="27" dxfId="3" stopIfTrue="1">
      <formula>COUNTA(AE10:AQ136)&lt;&gt;COUNTIF(AE10:AQ136,"&gt;=0")</formula>
    </cfRule>
  </conditionalFormatting>
  <conditionalFormatting sqref="AF6">
    <cfRule type="expression" priority="28" dxfId="3" stopIfTrue="1">
      <formula>COUNTA(AF10:AQ136)&lt;&gt;COUNTIF(AF10:AQ136,"&gt;=0")</formula>
    </cfRule>
  </conditionalFormatting>
  <conditionalFormatting sqref="AG6">
    <cfRule type="expression" priority="29" dxfId="3" stopIfTrue="1">
      <formula>COUNTA(AG10:AQ136)&lt;&gt;COUNTIF(AG10:AQ136,"&gt;=0")</formula>
    </cfRule>
  </conditionalFormatting>
  <conditionalFormatting sqref="AH6">
    <cfRule type="expression" priority="30" dxfId="3" stopIfTrue="1">
      <formula>COUNTA(AH10:AQ136)&lt;&gt;COUNTIF(AH10:AQ136,"&gt;=0")</formula>
    </cfRule>
  </conditionalFormatting>
  <conditionalFormatting sqref="AI6">
    <cfRule type="expression" priority="31" dxfId="3" stopIfTrue="1">
      <formula>COUNTA(AI10:AQ136)&lt;&gt;COUNTIF(AI10:AQ136,"&gt;=0")</formula>
    </cfRule>
  </conditionalFormatting>
  <conditionalFormatting sqref="AJ6">
    <cfRule type="expression" priority="32" dxfId="3" stopIfTrue="1">
      <formula>COUNTA(AJ10:AQ136)&lt;&gt;COUNTIF(AJ10:AQ136,"&gt;=0")</formula>
    </cfRule>
  </conditionalFormatting>
  <conditionalFormatting sqref="AK6">
    <cfRule type="expression" priority="33" dxfId="3" stopIfTrue="1">
      <formula>COUNTA(AK10:AQ136)&lt;&gt;COUNTIF(AK10:AQ136,"&gt;=0")</formula>
    </cfRule>
  </conditionalFormatting>
  <conditionalFormatting sqref="AL6">
    <cfRule type="expression" priority="34" dxfId="3" stopIfTrue="1">
      <formula>COUNTA(AL10:AQ136)&lt;&gt;COUNTIF(AL10:AQ136,"&gt;=0")</formula>
    </cfRule>
  </conditionalFormatting>
  <conditionalFormatting sqref="AM6">
    <cfRule type="expression" priority="35" dxfId="3" stopIfTrue="1">
      <formula>COUNTA(AM10:AQ136)&lt;&gt;COUNTIF(AM10:AQ136,"&gt;=0")</formula>
    </cfRule>
  </conditionalFormatting>
  <conditionalFormatting sqref="AN6">
    <cfRule type="expression" priority="36" dxfId="3" stopIfTrue="1">
      <formula>COUNTA(AN10:AQ136)&lt;&gt;COUNTIF(AN10:AQ136,"&gt;=0")</formula>
    </cfRule>
  </conditionalFormatting>
  <conditionalFormatting sqref="AO6">
    <cfRule type="expression" priority="37" dxfId="3" stopIfTrue="1">
      <formula>COUNTA(AO10:AQ136)&lt;&gt;COUNTIF(AO10:AQ136,"&gt;=0")</formula>
    </cfRule>
  </conditionalFormatting>
  <conditionalFormatting sqref="AP6">
    <cfRule type="expression" priority="2" dxfId="3" stopIfTrue="1">
      <formula>COUNTA(AP10:AQ136)&lt;&gt;COUNTIF(AP10:AQ136,"&gt;=0")</formula>
    </cfRule>
  </conditionalFormatting>
  <printOptions/>
  <pageMargins left="0.7480314960629921" right="0.7480314960629921" top="0.984251968503937" bottom="0.984251968503937" header="0.5118110236220472" footer="0.5118110236220472"/>
  <pageSetup horizontalDpi="600" verticalDpi="600" orientation="landscape" paperSize="8" scale="60" r:id="rId1"/>
  <headerFooter alignWithMargins="0">
    <oddFooter>&amp;R2013 Triennial Central Bank Survey</oddFooter>
  </headerFooter>
  <rowBreaks count="2" manualBreakCount="2">
    <brk id="51" min="1" max="41" man="1"/>
    <brk id="93" min="1" max="41" man="1"/>
  </rowBreaks>
</worksheet>
</file>

<file path=xl/worksheets/sheet7.xml><?xml version="1.0" encoding="utf-8"?>
<worksheet xmlns="http://schemas.openxmlformats.org/spreadsheetml/2006/main" xmlns:r="http://schemas.openxmlformats.org/officeDocument/2006/relationships">
  <sheetPr codeName="Sheet15">
    <outlinePr summaryBelow="0" summaryRight="0"/>
  </sheetPr>
  <dimension ref="A1:AU58"/>
  <sheetViews>
    <sheetView showGridLines="0" zoomScalePageLayoutView="0" workbookViewId="0" topLeftCell="A1">
      <pane xSplit="3" ySplit="7" topLeftCell="D44" activePane="bottomRight" state="frozen"/>
      <selection pane="topLeft" activeCell="A1" sqref="A1"/>
      <selection pane="topRight" activeCell="D1" sqref="D1"/>
      <selection pane="bottomLeft" activeCell="A8" sqref="A8"/>
      <selection pane="bottomRight" activeCell="G21" sqref="G21"/>
    </sheetView>
  </sheetViews>
  <sheetFormatPr defaultColWidth="0" defaultRowHeight="12"/>
  <cols>
    <col min="1" max="2" width="1.75390625" style="74" customWidth="1"/>
    <col min="3" max="3" width="50.75390625" style="303" customWidth="1"/>
    <col min="4" max="43" width="6.75390625" style="304" customWidth="1"/>
    <col min="44" max="45" width="7.75390625" style="304" customWidth="1"/>
    <col min="46" max="46" width="1.75390625" style="304" customWidth="1"/>
    <col min="47" max="47" width="1.75390625" style="74" customWidth="1"/>
    <col min="48" max="50" width="9.125" style="304" customWidth="1"/>
    <col min="51" max="16384" width="0" style="304" hidden="1" customWidth="1"/>
  </cols>
  <sheetData>
    <row r="1" spans="1:47" s="49" customFormat="1" ht="19.5" customHeight="1">
      <c r="A1" s="54"/>
      <c r="B1" s="241" t="s">
        <v>274</v>
      </c>
      <c r="D1" s="243"/>
      <c r="E1" s="243"/>
      <c r="F1" s="243"/>
      <c r="G1" s="243"/>
      <c r="H1" s="243"/>
      <c r="I1" s="243"/>
      <c r="J1" s="243"/>
      <c r="K1" s="243"/>
      <c r="L1" s="245"/>
      <c r="M1" s="243"/>
      <c r="N1" s="243"/>
      <c r="O1" s="274"/>
      <c r="P1" s="274"/>
      <c r="Q1" s="274"/>
      <c r="R1" s="274"/>
      <c r="S1" s="274"/>
      <c r="T1" s="274"/>
      <c r="U1" s="274"/>
      <c r="V1" s="274"/>
      <c r="W1" s="274"/>
      <c r="X1" s="48"/>
      <c r="Y1" s="275"/>
      <c r="Z1" s="48"/>
      <c r="AA1" s="48"/>
      <c r="AS1" s="244"/>
      <c r="AU1" s="54"/>
    </row>
    <row r="2" spans="1:47" s="49" customFormat="1" ht="19.5" customHeight="1">
      <c r="A2" s="54"/>
      <c r="B2" s="54"/>
      <c r="C2" s="199" t="s">
        <v>146</v>
      </c>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276"/>
      <c r="AU2" s="54"/>
    </row>
    <row r="3" spans="1:47" s="49" customFormat="1" ht="19.5" customHeight="1">
      <c r="A3" s="54"/>
      <c r="B3" s="54"/>
      <c r="C3" s="199" t="s">
        <v>279</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276"/>
      <c r="AU3" s="54"/>
    </row>
    <row r="4" spans="1:47" s="281" customFormat="1" ht="19.5" customHeight="1">
      <c r="A4" s="277"/>
      <c r="B4" s="277"/>
      <c r="C4" s="278" t="s">
        <v>140</v>
      </c>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9"/>
      <c r="AU4" s="280"/>
    </row>
    <row r="5" spans="1:47" s="49" customFormat="1" ht="19.5" customHeight="1">
      <c r="A5" s="54"/>
      <c r="B5" s="54"/>
      <c r="C5" s="199" t="s">
        <v>63</v>
      </c>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276"/>
      <c r="AU5" s="54"/>
    </row>
    <row r="6" spans="1:47" s="49" customFormat="1" ht="39.75" customHeight="1">
      <c r="A6" s="54"/>
      <c r="B6" s="54"/>
      <c r="C6" s="282"/>
      <c r="D6" s="283" t="s">
        <v>283</v>
      </c>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54"/>
    </row>
    <row r="7" spans="1:47" s="75" customFormat="1" ht="27.75" customHeight="1">
      <c r="A7" s="284"/>
      <c r="B7" s="62"/>
      <c r="C7" s="285" t="s">
        <v>84</v>
      </c>
      <c r="D7" s="59" t="s">
        <v>251</v>
      </c>
      <c r="E7" s="59" t="s">
        <v>91</v>
      </c>
      <c r="F7" s="59" t="s">
        <v>53</v>
      </c>
      <c r="G7" s="59" t="s">
        <v>252</v>
      </c>
      <c r="H7" s="59" t="s">
        <v>110</v>
      </c>
      <c r="I7" s="59" t="s">
        <v>90</v>
      </c>
      <c r="J7" s="59" t="s">
        <v>89</v>
      </c>
      <c r="K7" s="59" t="s">
        <v>250</v>
      </c>
      <c r="L7" s="59" t="s">
        <v>122</v>
      </c>
      <c r="M7" s="59" t="s">
        <v>253</v>
      </c>
      <c r="N7" s="59" t="s">
        <v>111</v>
      </c>
      <c r="O7" s="59" t="s">
        <v>108</v>
      </c>
      <c r="P7" s="60" t="s">
        <v>106</v>
      </c>
      <c r="Q7" s="59" t="s">
        <v>88</v>
      </c>
      <c r="R7" s="59" t="s">
        <v>112</v>
      </c>
      <c r="S7" s="59" t="s">
        <v>113</v>
      </c>
      <c r="T7" s="59" t="s">
        <v>123</v>
      </c>
      <c r="U7" s="59" t="s">
        <v>254</v>
      </c>
      <c r="V7" s="59" t="s">
        <v>124</v>
      </c>
      <c r="W7" s="59" t="s">
        <v>87</v>
      </c>
      <c r="X7" s="59" t="s">
        <v>114</v>
      </c>
      <c r="Y7" s="59" t="s">
        <v>255</v>
      </c>
      <c r="Z7" s="59" t="s">
        <v>256</v>
      </c>
      <c r="AA7" s="59" t="s">
        <v>115</v>
      </c>
      <c r="AB7" s="59" t="s">
        <v>257</v>
      </c>
      <c r="AC7" s="59" t="s">
        <v>126</v>
      </c>
      <c r="AD7" s="59" t="s">
        <v>125</v>
      </c>
      <c r="AE7" s="59" t="s">
        <v>258</v>
      </c>
      <c r="AF7" s="59" t="s">
        <v>116</v>
      </c>
      <c r="AG7" s="59" t="s">
        <v>117</v>
      </c>
      <c r="AH7" s="59" t="s">
        <v>54</v>
      </c>
      <c r="AI7" s="59" t="s">
        <v>118</v>
      </c>
      <c r="AJ7" s="59" t="s">
        <v>259</v>
      </c>
      <c r="AK7" s="59" t="s">
        <v>109</v>
      </c>
      <c r="AL7" s="59" t="s">
        <v>127</v>
      </c>
      <c r="AM7" s="59" t="s">
        <v>119</v>
      </c>
      <c r="AN7" s="59" t="s">
        <v>60</v>
      </c>
      <c r="AO7" s="59" t="s">
        <v>120</v>
      </c>
      <c r="AP7" s="60" t="s">
        <v>86</v>
      </c>
      <c r="AQ7" s="59" t="s">
        <v>121</v>
      </c>
      <c r="AR7" s="61" t="s">
        <v>55</v>
      </c>
      <c r="AS7" s="62" t="s">
        <v>92</v>
      </c>
      <c r="AT7" s="58"/>
      <c r="AU7" s="64"/>
    </row>
    <row r="8" spans="2:47" s="76" customFormat="1" ht="30" customHeight="1">
      <c r="B8" s="286"/>
      <c r="C8" s="71" t="s">
        <v>261</v>
      </c>
      <c r="D8" s="131"/>
      <c r="E8" s="131"/>
      <c r="F8" s="131"/>
      <c r="G8" s="131"/>
      <c r="H8" s="131"/>
      <c r="I8" s="131"/>
      <c r="J8" s="131"/>
      <c r="K8" s="131"/>
      <c r="L8" s="131"/>
      <c r="M8" s="131"/>
      <c r="N8" s="131"/>
      <c r="O8" s="132"/>
      <c r="P8" s="132"/>
      <c r="Q8" s="132"/>
      <c r="R8" s="132"/>
      <c r="S8" s="132"/>
      <c r="T8" s="132"/>
      <c r="U8" s="132"/>
      <c r="V8" s="132"/>
      <c r="W8" s="132"/>
      <c r="X8" s="133"/>
      <c r="Y8" s="131"/>
      <c r="Z8" s="133"/>
      <c r="AA8" s="133"/>
      <c r="AB8" s="134"/>
      <c r="AC8" s="134"/>
      <c r="AD8" s="134"/>
      <c r="AE8" s="134"/>
      <c r="AF8" s="134"/>
      <c r="AG8" s="134"/>
      <c r="AH8" s="134"/>
      <c r="AI8" s="134"/>
      <c r="AJ8" s="134"/>
      <c r="AK8" s="134"/>
      <c r="AL8" s="134"/>
      <c r="AM8" s="134"/>
      <c r="AN8" s="134"/>
      <c r="AO8" s="134"/>
      <c r="AP8" s="134"/>
      <c r="AQ8" s="134"/>
      <c r="AR8" s="134"/>
      <c r="AS8" s="135"/>
      <c r="AT8" s="123"/>
      <c r="AU8" s="67"/>
    </row>
    <row r="9" spans="2:47" s="115" customFormat="1" ht="16.5" customHeight="1">
      <c r="B9" s="287"/>
      <c r="C9" s="63" t="s">
        <v>94</v>
      </c>
      <c r="D9" s="139">
        <f>D10+D11</f>
        <v>0</v>
      </c>
      <c r="E9" s="139">
        <f aca="true" t="shared" si="0" ref="E9:AR9">E10+E11</f>
        <v>0</v>
      </c>
      <c r="F9" s="139">
        <f t="shared" si="0"/>
        <v>0</v>
      </c>
      <c r="G9" s="139">
        <f t="shared" si="0"/>
        <v>0</v>
      </c>
      <c r="H9" s="139">
        <f t="shared" si="0"/>
        <v>0</v>
      </c>
      <c r="I9" s="139">
        <f t="shared" si="0"/>
        <v>0</v>
      </c>
      <c r="J9" s="139">
        <f t="shared" si="0"/>
        <v>0</v>
      </c>
      <c r="K9" s="139">
        <f t="shared" si="0"/>
        <v>0</v>
      </c>
      <c r="L9" s="139">
        <f t="shared" si="0"/>
        <v>0</v>
      </c>
      <c r="M9" s="139">
        <f t="shared" si="0"/>
        <v>0</v>
      </c>
      <c r="N9" s="139">
        <f t="shared" si="0"/>
        <v>392.63776597200405</v>
      </c>
      <c r="O9" s="139">
        <f t="shared" si="0"/>
        <v>0</v>
      </c>
      <c r="P9" s="139">
        <f t="shared" si="0"/>
        <v>0</v>
      </c>
      <c r="Q9" s="139">
        <f t="shared" si="0"/>
        <v>0</v>
      </c>
      <c r="R9" s="139">
        <f t="shared" si="0"/>
        <v>0</v>
      </c>
      <c r="S9" s="139">
        <f t="shared" si="0"/>
        <v>0</v>
      </c>
      <c r="T9" s="139">
        <f t="shared" si="0"/>
        <v>0</v>
      </c>
      <c r="U9" s="139">
        <f t="shared" si="0"/>
        <v>0</v>
      </c>
      <c r="V9" s="139">
        <f t="shared" si="0"/>
        <v>0</v>
      </c>
      <c r="W9" s="139">
        <f t="shared" si="0"/>
        <v>0</v>
      </c>
      <c r="X9" s="139">
        <f t="shared" si="0"/>
        <v>0</v>
      </c>
      <c r="Y9" s="139">
        <f t="shared" si="0"/>
        <v>0</v>
      </c>
      <c r="Z9" s="139">
        <f t="shared" si="0"/>
        <v>0</v>
      </c>
      <c r="AA9" s="139">
        <f t="shared" si="0"/>
        <v>0</v>
      </c>
      <c r="AB9" s="139">
        <f t="shared" si="0"/>
        <v>0</v>
      </c>
      <c r="AC9" s="139">
        <f t="shared" si="0"/>
        <v>0</v>
      </c>
      <c r="AD9" s="139">
        <f t="shared" si="0"/>
        <v>0</v>
      </c>
      <c r="AE9" s="139">
        <f t="shared" si="0"/>
        <v>0</v>
      </c>
      <c r="AF9" s="139">
        <f t="shared" si="0"/>
        <v>0</v>
      </c>
      <c r="AG9" s="139">
        <f t="shared" si="0"/>
        <v>0</v>
      </c>
      <c r="AH9" s="139">
        <f t="shared" si="0"/>
        <v>0</v>
      </c>
      <c r="AI9" s="139">
        <f t="shared" si="0"/>
        <v>0</v>
      </c>
      <c r="AJ9" s="139">
        <f t="shared" si="0"/>
        <v>0</v>
      </c>
      <c r="AK9" s="139">
        <f t="shared" si="0"/>
        <v>0</v>
      </c>
      <c r="AL9" s="139">
        <f t="shared" si="0"/>
        <v>0</v>
      </c>
      <c r="AM9" s="139">
        <f t="shared" si="0"/>
        <v>0</v>
      </c>
      <c r="AN9" s="139">
        <f t="shared" si="0"/>
        <v>0</v>
      </c>
      <c r="AO9" s="139">
        <f t="shared" si="0"/>
        <v>0</v>
      </c>
      <c r="AP9" s="139">
        <f t="shared" si="0"/>
        <v>0</v>
      </c>
      <c r="AQ9" s="139">
        <f t="shared" si="0"/>
        <v>0</v>
      </c>
      <c r="AR9" s="139">
        <f t="shared" si="0"/>
        <v>0</v>
      </c>
      <c r="AS9" s="136">
        <f aca="true" t="shared" si="1" ref="AS9:AS18">+SUM(D9:AR9)</f>
        <v>392.63776597200405</v>
      </c>
      <c r="AT9" s="128"/>
      <c r="AU9" s="63"/>
    </row>
    <row r="10" spans="2:47" s="115" customFormat="1" ht="16.5" customHeight="1">
      <c r="B10" s="288"/>
      <c r="C10" s="68" t="s">
        <v>144</v>
      </c>
      <c r="D10" s="139">
        <v>0</v>
      </c>
      <c r="E10" s="139">
        <v>0</v>
      </c>
      <c r="F10" s="139">
        <v>0</v>
      </c>
      <c r="G10" s="139">
        <v>0</v>
      </c>
      <c r="H10" s="139">
        <v>0</v>
      </c>
      <c r="I10" s="139">
        <v>0</v>
      </c>
      <c r="J10" s="139">
        <v>0</v>
      </c>
      <c r="K10" s="139">
        <v>0</v>
      </c>
      <c r="L10" s="139">
        <v>0</v>
      </c>
      <c r="M10" s="139">
        <v>0</v>
      </c>
      <c r="N10" s="139">
        <v>205</v>
      </c>
      <c r="O10" s="139">
        <v>0</v>
      </c>
      <c r="P10" s="139">
        <v>0</v>
      </c>
      <c r="Q10" s="139">
        <v>0</v>
      </c>
      <c r="R10" s="139">
        <v>0</v>
      </c>
      <c r="S10" s="139">
        <v>0</v>
      </c>
      <c r="T10" s="139">
        <v>0</v>
      </c>
      <c r="U10" s="139">
        <v>0</v>
      </c>
      <c r="V10" s="139">
        <v>0</v>
      </c>
      <c r="W10" s="139">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6">
        <f t="shared" si="1"/>
        <v>205</v>
      </c>
      <c r="AT10" s="128"/>
      <c r="AU10" s="63"/>
    </row>
    <row r="11" spans="2:47" s="115" customFormat="1" ht="16.5" customHeight="1">
      <c r="B11" s="288"/>
      <c r="C11" s="68" t="s">
        <v>145</v>
      </c>
      <c r="D11" s="139">
        <v>0</v>
      </c>
      <c r="E11" s="139">
        <v>0</v>
      </c>
      <c r="F11" s="139">
        <v>0</v>
      </c>
      <c r="G11" s="139">
        <v>0</v>
      </c>
      <c r="H11" s="139">
        <v>0</v>
      </c>
      <c r="I11" s="139">
        <v>0</v>
      </c>
      <c r="J11" s="139">
        <v>0</v>
      </c>
      <c r="K11" s="139">
        <v>0</v>
      </c>
      <c r="L11" s="139">
        <v>0</v>
      </c>
      <c r="M11" s="139">
        <v>0</v>
      </c>
      <c r="N11" s="139">
        <v>187.63776597200405</v>
      </c>
      <c r="O11" s="139">
        <v>0</v>
      </c>
      <c r="P11" s="139">
        <v>0</v>
      </c>
      <c r="Q11" s="139">
        <v>0</v>
      </c>
      <c r="R11" s="139">
        <v>0</v>
      </c>
      <c r="S11" s="139">
        <v>0</v>
      </c>
      <c r="T11" s="139">
        <v>0</v>
      </c>
      <c r="U11" s="139">
        <v>0</v>
      </c>
      <c r="V11" s="139">
        <v>0</v>
      </c>
      <c r="W11" s="139">
        <v>0</v>
      </c>
      <c r="X11" s="139">
        <v>0</v>
      </c>
      <c r="Y11" s="139">
        <v>0</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6">
        <f t="shared" si="1"/>
        <v>187.63776597200405</v>
      </c>
      <c r="AT11" s="128"/>
      <c r="AU11" s="63"/>
    </row>
    <row r="12" spans="1:47" s="78" customFormat="1" ht="16.5" customHeight="1">
      <c r="A12" s="69"/>
      <c r="B12" s="289"/>
      <c r="C12" s="70" t="s">
        <v>95</v>
      </c>
      <c r="D12" s="139">
        <f aca="true" t="shared" si="2" ref="D12:AR12">D13+D14</f>
        <v>0</v>
      </c>
      <c r="E12" s="139">
        <f t="shared" si="2"/>
        <v>0</v>
      </c>
      <c r="F12" s="139">
        <f t="shared" si="2"/>
        <v>0</v>
      </c>
      <c r="G12" s="139">
        <f t="shared" si="2"/>
        <v>0</v>
      </c>
      <c r="H12" s="139">
        <f t="shared" si="2"/>
        <v>0</v>
      </c>
      <c r="I12" s="139">
        <f t="shared" si="2"/>
        <v>0</v>
      </c>
      <c r="J12" s="139">
        <f t="shared" si="2"/>
        <v>0</v>
      </c>
      <c r="K12" s="139">
        <f t="shared" si="2"/>
        <v>0</v>
      </c>
      <c r="L12" s="139">
        <f t="shared" si="2"/>
        <v>0</v>
      </c>
      <c r="M12" s="139">
        <f t="shared" si="2"/>
        <v>0</v>
      </c>
      <c r="N12" s="139">
        <f t="shared" si="2"/>
        <v>0</v>
      </c>
      <c r="O12" s="139">
        <f t="shared" si="2"/>
        <v>0</v>
      </c>
      <c r="P12" s="139">
        <f t="shared" si="2"/>
        <v>0</v>
      </c>
      <c r="Q12" s="139">
        <f t="shared" si="2"/>
        <v>0</v>
      </c>
      <c r="R12" s="139">
        <f t="shared" si="2"/>
        <v>0</v>
      </c>
      <c r="S12" s="139">
        <f t="shared" si="2"/>
        <v>0</v>
      </c>
      <c r="T12" s="139">
        <f t="shared" si="2"/>
        <v>0</v>
      </c>
      <c r="U12" s="139">
        <f t="shared" si="2"/>
        <v>0</v>
      </c>
      <c r="V12" s="139">
        <f t="shared" si="2"/>
        <v>0</v>
      </c>
      <c r="W12" s="139">
        <f t="shared" si="2"/>
        <v>0</v>
      </c>
      <c r="X12" s="139">
        <f t="shared" si="2"/>
        <v>0</v>
      </c>
      <c r="Y12" s="139">
        <f t="shared" si="2"/>
        <v>0</v>
      </c>
      <c r="Z12" s="139">
        <f t="shared" si="2"/>
        <v>0</v>
      </c>
      <c r="AA12" s="139">
        <f t="shared" si="2"/>
        <v>0</v>
      </c>
      <c r="AB12" s="139">
        <f t="shared" si="2"/>
        <v>0</v>
      </c>
      <c r="AC12" s="139">
        <f t="shared" si="2"/>
        <v>0</v>
      </c>
      <c r="AD12" s="139">
        <f t="shared" si="2"/>
        <v>0</v>
      </c>
      <c r="AE12" s="139">
        <f t="shared" si="2"/>
        <v>0</v>
      </c>
      <c r="AF12" s="139">
        <f t="shared" si="2"/>
        <v>0</v>
      </c>
      <c r="AG12" s="139">
        <f t="shared" si="2"/>
        <v>0</v>
      </c>
      <c r="AH12" s="139">
        <f t="shared" si="2"/>
        <v>0</v>
      </c>
      <c r="AI12" s="139">
        <f t="shared" si="2"/>
        <v>0</v>
      </c>
      <c r="AJ12" s="139">
        <f t="shared" si="2"/>
        <v>0</v>
      </c>
      <c r="AK12" s="139">
        <f t="shared" si="2"/>
        <v>0</v>
      </c>
      <c r="AL12" s="139">
        <f t="shared" si="2"/>
        <v>0</v>
      </c>
      <c r="AM12" s="139">
        <f t="shared" si="2"/>
        <v>0</v>
      </c>
      <c r="AN12" s="139">
        <f t="shared" si="2"/>
        <v>0</v>
      </c>
      <c r="AO12" s="139">
        <f t="shared" si="2"/>
        <v>0</v>
      </c>
      <c r="AP12" s="139">
        <f t="shared" si="2"/>
        <v>0</v>
      </c>
      <c r="AQ12" s="139">
        <f t="shared" si="2"/>
        <v>0</v>
      </c>
      <c r="AR12" s="139">
        <f t="shared" si="2"/>
        <v>0</v>
      </c>
      <c r="AS12" s="136">
        <f t="shared" si="1"/>
        <v>0</v>
      </c>
      <c r="AT12" s="137"/>
      <c r="AU12" s="77"/>
    </row>
    <row r="13" spans="2:47" s="115" customFormat="1" ht="16.5" customHeight="1">
      <c r="B13" s="288"/>
      <c r="C13" s="68" t="s">
        <v>144</v>
      </c>
      <c r="D13" s="139">
        <v>0</v>
      </c>
      <c r="E13" s="139">
        <v>0</v>
      </c>
      <c r="F13" s="139">
        <v>0</v>
      </c>
      <c r="G13" s="139">
        <v>0</v>
      </c>
      <c r="H13" s="139">
        <v>0</v>
      </c>
      <c r="I13" s="139">
        <v>0</v>
      </c>
      <c r="J13" s="139">
        <v>0</v>
      </c>
      <c r="K13" s="139">
        <v>0</v>
      </c>
      <c r="L13" s="139">
        <v>0</v>
      </c>
      <c r="M13" s="139">
        <v>0</v>
      </c>
      <c r="N13" s="139">
        <v>0</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0</v>
      </c>
      <c r="AS13" s="136">
        <f t="shared" si="1"/>
        <v>0</v>
      </c>
      <c r="AT13" s="128"/>
      <c r="AU13" s="63"/>
    </row>
    <row r="14" spans="2:47" s="115" customFormat="1" ht="16.5" customHeight="1">
      <c r="B14" s="288"/>
      <c r="C14" s="68" t="s">
        <v>145</v>
      </c>
      <c r="D14" s="139">
        <v>0</v>
      </c>
      <c r="E14" s="139">
        <v>0</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0</v>
      </c>
      <c r="AO14" s="139">
        <v>0</v>
      </c>
      <c r="AP14" s="139">
        <v>0</v>
      </c>
      <c r="AQ14" s="139">
        <v>0</v>
      </c>
      <c r="AR14" s="139">
        <v>0</v>
      </c>
      <c r="AS14" s="136">
        <f t="shared" si="1"/>
        <v>0</v>
      </c>
      <c r="AT14" s="128"/>
      <c r="AU14" s="63"/>
    </row>
    <row r="15" spans="1:47" s="78" customFormat="1" ht="16.5" customHeight="1">
      <c r="A15" s="69"/>
      <c r="B15" s="289"/>
      <c r="C15" s="70" t="s">
        <v>96</v>
      </c>
      <c r="D15" s="139">
        <f aca="true" t="shared" si="3" ref="D15:AR15">D16+D17</f>
        <v>0</v>
      </c>
      <c r="E15" s="139">
        <f t="shared" si="3"/>
        <v>0</v>
      </c>
      <c r="F15" s="139">
        <f t="shared" si="3"/>
        <v>0</v>
      </c>
      <c r="G15" s="139">
        <f t="shared" si="3"/>
        <v>0</v>
      </c>
      <c r="H15" s="139">
        <f t="shared" si="3"/>
        <v>0</v>
      </c>
      <c r="I15" s="139">
        <f t="shared" si="3"/>
        <v>0</v>
      </c>
      <c r="J15" s="139">
        <f t="shared" si="3"/>
        <v>0</v>
      </c>
      <c r="K15" s="139">
        <f t="shared" si="3"/>
        <v>0</v>
      </c>
      <c r="L15" s="139">
        <f t="shared" si="3"/>
        <v>0</v>
      </c>
      <c r="M15" s="139">
        <f t="shared" si="3"/>
        <v>0</v>
      </c>
      <c r="N15" s="139">
        <f t="shared" si="3"/>
        <v>0</v>
      </c>
      <c r="O15" s="139">
        <f t="shared" si="3"/>
        <v>0</v>
      </c>
      <c r="P15" s="139">
        <f t="shared" si="3"/>
        <v>0</v>
      </c>
      <c r="Q15" s="139">
        <f t="shared" si="3"/>
        <v>0</v>
      </c>
      <c r="R15" s="139">
        <f t="shared" si="3"/>
        <v>0</v>
      </c>
      <c r="S15" s="139">
        <f t="shared" si="3"/>
        <v>0</v>
      </c>
      <c r="T15" s="139">
        <f t="shared" si="3"/>
        <v>0</v>
      </c>
      <c r="U15" s="139">
        <f t="shared" si="3"/>
        <v>0</v>
      </c>
      <c r="V15" s="139">
        <f t="shared" si="3"/>
        <v>0</v>
      </c>
      <c r="W15" s="139">
        <f t="shared" si="3"/>
        <v>0</v>
      </c>
      <c r="X15" s="139">
        <f t="shared" si="3"/>
        <v>0</v>
      </c>
      <c r="Y15" s="139">
        <f t="shared" si="3"/>
        <v>0</v>
      </c>
      <c r="Z15" s="139">
        <f t="shared" si="3"/>
        <v>0</v>
      </c>
      <c r="AA15" s="139">
        <f t="shared" si="3"/>
        <v>0</v>
      </c>
      <c r="AB15" s="139">
        <f t="shared" si="3"/>
        <v>0</v>
      </c>
      <c r="AC15" s="139">
        <f t="shared" si="3"/>
        <v>0</v>
      </c>
      <c r="AD15" s="139">
        <f t="shared" si="3"/>
        <v>0</v>
      </c>
      <c r="AE15" s="139">
        <f t="shared" si="3"/>
        <v>0</v>
      </c>
      <c r="AF15" s="139">
        <f t="shared" si="3"/>
        <v>0</v>
      </c>
      <c r="AG15" s="139">
        <f t="shared" si="3"/>
        <v>0</v>
      </c>
      <c r="AH15" s="139">
        <f t="shared" si="3"/>
        <v>0</v>
      </c>
      <c r="AI15" s="139">
        <f t="shared" si="3"/>
        <v>0</v>
      </c>
      <c r="AJ15" s="139">
        <f t="shared" si="3"/>
        <v>0</v>
      </c>
      <c r="AK15" s="139">
        <f t="shared" si="3"/>
        <v>0</v>
      </c>
      <c r="AL15" s="139">
        <f t="shared" si="3"/>
        <v>0</v>
      </c>
      <c r="AM15" s="139">
        <f t="shared" si="3"/>
        <v>0</v>
      </c>
      <c r="AN15" s="139">
        <f t="shared" si="3"/>
        <v>0</v>
      </c>
      <c r="AO15" s="139">
        <f t="shared" si="3"/>
        <v>0</v>
      </c>
      <c r="AP15" s="139">
        <f t="shared" si="3"/>
        <v>0</v>
      </c>
      <c r="AQ15" s="139">
        <f t="shared" si="3"/>
        <v>0</v>
      </c>
      <c r="AR15" s="139">
        <f t="shared" si="3"/>
        <v>0</v>
      </c>
      <c r="AS15" s="136">
        <f t="shared" si="1"/>
        <v>0</v>
      </c>
      <c r="AT15" s="137"/>
      <c r="AU15" s="77"/>
    </row>
    <row r="16" spans="2:47" s="115" customFormat="1" ht="16.5" customHeight="1">
      <c r="B16" s="288"/>
      <c r="C16" s="68" t="s">
        <v>144</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9">
        <v>0</v>
      </c>
      <c r="V16" s="139">
        <v>0</v>
      </c>
      <c r="W16" s="139">
        <v>0</v>
      </c>
      <c r="X16" s="139">
        <v>0</v>
      </c>
      <c r="Y16" s="139">
        <v>0</v>
      </c>
      <c r="Z16" s="139">
        <v>0</v>
      </c>
      <c r="AA16" s="139">
        <v>0</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6">
        <f t="shared" si="1"/>
        <v>0</v>
      </c>
      <c r="AT16" s="128"/>
      <c r="AU16" s="63"/>
    </row>
    <row r="17" spans="2:47" s="115" customFormat="1" ht="16.5" customHeight="1">
      <c r="B17" s="288"/>
      <c r="C17" s="68" t="s">
        <v>145</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9">
        <v>0</v>
      </c>
      <c r="V17" s="139">
        <v>0</v>
      </c>
      <c r="W17" s="139">
        <v>0</v>
      </c>
      <c r="X17" s="139">
        <v>0</v>
      </c>
      <c r="Y17" s="139">
        <v>0</v>
      </c>
      <c r="Z17" s="139">
        <v>0</v>
      </c>
      <c r="AA17" s="139">
        <v>0</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6">
        <f t="shared" si="1"/>
        <v>0</v>
      </c>
      <c r="AT17" s="128"/>
      <c r="AU17" s="63"/>
    </row>
    <row r="18" spans="1:47" s="78" customFormat="1" ht="16.5" customHeight="1">
      <c r="A18" s="69"/>
      <c r="B18" s="289"/>
      <c r="C18" s="70" t="s">
        <v>277</v>
      </c>
      <c r="D18" s="138">
        <f aca="true" t="shared" si="4" ref="D18:AR18">+SUM(D15,D12,D9)</f>
        <v>0</v>
      </c>
      <c r="E18" s="138">
        <f t="shared" si="4"/>
        <v>0</v>
      </c>
      <c r="F18" s="138">
        <f t="shared" si="4"/>
        <v>0</v>
      </c>
      <c r="G18" s="138">
        <f t="shared" si="4"/>
        <v>0</v>
      </c>
      <c r="H18" s="138">
        <f t="shared" si="4"/>
        <v>0</v>
      </c>
      <c r="I18" s="138">
        <f t="shared" si="4"/>
        <v>0</v>
      </c>
      <c r="J18" s="138">
        <f t="shared" si="4"/>
        <v>0</v>
      </c>
      <c r="K18" s="138">
        <f t="shared" si="4"/>
        <v>0</v>
      </c>
      <c r="L18" s="138">
        <f t="shared" si="4"/>
        <v>0</v>
      </c>
      <c r="M18" s="138">
        <f t="shared" si="4"/>
        <v>0</v>
      </c>
      <c r="N18" s="138">
        <f t="shared" si="4"/>
        <v>392.63776597200405</v>
      </c>
      <c r="O18" s="138">
        <f t="shared" si="4"/>
        <v>0</v>
      </c>
      <c r="P18" s="138">
        <f t="shared" si="4"/>
        <v>0</v>
      </c>
      <c r="Q18" s="138">
        <f t="shared" si="4"/>
        <v>0</v>
      </c>
      <c r="R18" s="138">
        <f t="shared" si="4"/>
        <v>0</v>
      </c>
      <c r="S18" s="138">
        <f t="shared" si="4"/>
        <v>0</v>
      </c>
      <c r="T18" s="138">
        <f t="shared" si="4"/>
        <v>0</v>
      </c>
      <c r="U18" s="138">
        <f t="shared" si="4"/>
        <v>0</v>
      </c>
      <c r="V18" s="138">
        <f t="shared" si="4"/>
        <v>0</v>
      </c>
      <c r="W18" s="138">
        <f t="shared" si="4"/>
        <v>0</v>
      </c>
      <c r="X18" s="138">
        <f t="shared" si="4"/>
        <v>0</v>
      </c>
      <c r="Y18" s="138">
        <f t="shared" si="4"/>
        <v>0</v>
      </c>
      <c r="Z18" s="138">
        <f t="shared" si="4"/>
        <v>0</v>
      </c>
      <c r="AA18" s="138">
        <f t="shared" si="4"/>
        <v>0</v>
      </c>
      <c r="AB18" s="138">
        <f t="shared" si="4"/>
        <v>0</v>
      </c>
      <c r="AC18" s="138">
        <f t="shared" si="4"/>
        <v>0</v>
      </c>
      <c r="AD18" s="138">
        <f t="shared" si="4"/>
        <v>0</v>
      </c>
      <c r="AE18" s="138">
        <f t="shared" si="4"/>
        <v>0</v>
      </c>
      <c r="AF18" s="138">
        <f t="shared" si="4"/>
        <v>0</v>
      </c>
      <c r="AG18" s="138">
        <f t="shared" si="4"/>
        <v>0</v>
      </c>
      <c r="AH18" s="138">
        <f t="shared" si="4"/>
        <v>0</v>
      </c>
      <c r="AI18" s="138">
        <f t="shared" si="4"/>
        <v>0</v>
      </c>
      <c r="AJ18" s="138">
        <f t="shared" si="4"/>
        <v>0</v>
      </c>
      <c r="AK18" s="138">
        <f t="shared" si="4"/>
        <v>0</v>
      </c>
      <c r="AL18" s="138">
        <f t="shared" si="4"/>
        <v>0</v>
      </c>
      <c r="AM18" s="138">
        <f t="shared" si="4"/>
        <v>0</v>
      </c>
      <c r="AN18" s="138">
        <f t="shared" si="4"/>
        <v>0</v>
      </c>
      <c r="AO18" s="138">
        <f t="shared" si="4"/>
        <v>0</v>
      </c>
      <c r="AP18" s="138">
        <f t="shared" si="4"/>
        <v>0</v>
      </c>
      <c r="AQ18" s="138">
        <f t="shared" si="4"/>
        <v>0</v>
      </c>
      <c r="AR18" s="138">
        <f t="shared" si="4"/>
        <v>0</v>
      </c>
      <c r="AS18" s="136">
        <f t="shared" si="1"/>
        <v>392.63776597200405</v>
      </c>
      <c r="AT18" s="137"/>
      <c r="AU18" s="77"/>
    </row>
    <row r="19" spans="2:47" s="76" customFormat="1" ht="30" customHeight="1">
      <c r="B19" s="286"/>
      <c r="C19" s="71" t="s">
        <v>276</v>
      </c>
      <c r="D19" s="131"/>
      <c r="E19" s="131"/>
      <c r="F19" s="131"/>
      <c r="G19" s="131"/>
      <c r="H19" s="131"/>
      <c r="I19" s="131"/>
      <c r="J19" s="131"/>
      <c r="K19" s="131"/>
      <c r="L19" s="131"/>
      <c r="M19" s="131"/>
      <c r="N19" s="131"/>
      <c r="O19" s="132"/>
      <c r="P19" s="132"/>
      <c r="Q19" s="132"/>
      <c r="R19" s="132"/>
      <c r="S19" s="132"/>
      <c r="T19" s="132"/>
      <c r="U19" s="132"/>
      <c r="V19" s="132"/>
      <c r="W19" s="132"/>
      <c r="X19" s="149"/>
      <c r="Y19" s="131"/>
      <c r="Z19" s="149"/>
      <c r="AA19" s="149"/>
      <c r="AB19" s="150"/>
      <c r="AC19" s="150"/>
      <c r="AD19" s="150"/>
      <c r="AE19" s="150"/>
      <c r="AF19" s="150"/>
      <c r="AG19" s="150"/>
      <c r="AH19" s="150"/>
      <c r="AI19" s="150"/>
      <c r="AJ19" s="150"/>
      <c r="AK19" s="150"/>
      <c r="AL19" s="150"/>
      <c r="AM19" s="150"/>
      <c r="AN19" s="150"/>
      <c r="AO19" s="150"/>
      <c r="AP19" s="150"/>
      <c r="AQ19" s="150"/>
      <c r="AR19" s="150"/>
      <c r="AS19" s="151"/>
      <c r="AT19" s="123"/>
      <c r="AU19" s="67"/>
    </row>
    <row r="20" spans="2:47" s="115" customFormat="1" ht="16.5" customHeight="1">
      <c r="B20" s="287"/>
      <c r="C20" s="63" t="s">
        <v>94</v>
      </c>
      <c r="D20" s="139">
        <f aca="true" t="shared" si="5" ref="D20:AR20">D21+D22</f>
        <v>0</v>
      </c>
      <c r="E20" s="139">
        <f t="shared" si="5"/>
        <v>0</v>
      </c>
      <c r="F20" s="139">
        <f t="shared" si="5"/>
        <v>0</v>
      </c>
      <c r="G20" s="139">
        <f t="shared" si="5"/>
        <v>0</v>
      </c>
      <c r="H20" s="139">
        <f t="shared" si="5"/>
        <v>0</v>
      </c>
      <c r="I20" s="139">
        <f t="shared" si="5"/>
        <v>0</v>
      </c>
      <c r="J20" s="139">
        <f t="shared" si="5"/>
        <v>0</v>
      </c>
      <c r="K20" s="139">
        <f t="shared" si="5"/>
        <v>0</v>
      </c>
      <c r="L20" s="139">
        <f t="shared" si="5"/>
        <v>0</v>
      </c>
      <c r="M20" s="139">
        <f t="shared" si="5"/>
        <v>0</v>
      </c>
      <c r="N20" s="139">
        <f t="shared" si="5"/>
        <v>3412.5602563316543</v>
      </c>
      <c r="O20" s="139">
        <f t="shared" si="5"/>
        <v>11</v>
      </c>
      <c r="P20" s="139">
        <f t="shared" si="5"/>
        <v>158.40625</v>
      </c>
      <c r="Q20" s="139">
        <f t="shared" si="5"/>
        <v>0</v>
      </c>
      <c r="R20" s="139">
        <f t="shared" si="5"/>
        <v>0</v>
      </c>
      <c r="S20" s="139">
        <f t="shared" si="5"/>
        <v>0</v>
      </c>
      <c r="T20" s="139">
        <f t="shared" si="5"/>
        <v>0</v>
      </c>
      <c r="U20" s="139">
        <f t="shared" si="5"/>
        <v>0</v>
      </c>
      <c r="V20" s="139">
        <f t="shared" si="5"/>
        <v>0</v>
      </c>
      <c r="W20" s="139">
        <f t="shared" si="5"/>
        <v>0</v>
      </c>
      <c r="X20" s="139">
        <f t="shared" si="5"/>
        <v>0</v>
      </c>
      <c r="Y20" s="139">
        <f t="shared" si="5"/>
        <v>0</v>
      </c>
      <c r="Z20" s="139">
        <f t="shared" si="5"/>
        <v>0</v>
      </c>
      <c r="AA20" s="139">
        <f t="shared" si="5"/>
        <v>0</v>
      </c>
      <c r="AB20" s="139">
        <f t="shared" si="5"/>
        <v>0</v>
      </c>
      <c r="AC20" s="139">
        <f t="shared" si="5"/>
        <v>0</v>
      </c>
      <c r="AD20" s="139">
        <f t="shared" si="5"/>
        <v>0</v>
      </c>
      <c r="AE20" s="139">
        <f t="shared" si="5"/>
        <v>0</v>
      </c>
      <c r="AF20" s="139">
        <f t="shared" si="5"/>
        <v>0</v>
      </c>
      <c r="AG20" s="139">
        <f t="shared" si="5"/>
        <v>0</v>
      </c>
      <c r="AH20" s="139">
        <f t="shared" si="5"/>
        <v>0</v>
      </c>
      <c r="AI20" s="139">
        <f t="shared" si="5"/>
        <v>0</v>
      </c>
      <c r="AJ20" s="139">
        <f t="shared" si="5"/>
        <v>0</v>
      </c>
      <c r="AK20" s="139">
        <f t="shared" si="5"/>
        <v>0</v>
      </c>
      <c r="AL20" s="139">
        <f t="shared" si="5"/>
        <v>0</v>
      </c>
      <c r="AM20" s="139">
        <f t="shared" si="5"/>
        <v>0</v>
      </c>
      <c r="AN20" s="139">
        <f t="shared" si="5"/>
        <v>0</v>
      </c>
      <c r="AO20" s="139">
        <f t="shared" si="5"/>
        <v>0</v>
      </c>
      <c r="AP20" s="139">
        <f t="shared" si="5"/>
        <v>7.84</v>
      </c>
      <c r="AQ20" s="139">
        <f t="shared" si="5"/>
        <v>0</v>
      </c>
      <c r="AR20" s="139">
        <f t="shared" si="5"/>
        <v>0</v>
      </c>
      <c r="AS20" s="136">
        <f aca="true" t="shared" si="6" ref="AS20:AS29">+SUM(D20:AR20)</f>
        <v>3589.8065063316544</v>
      </c>
      <c r="AT20" s="128"/>
      <c r="AU20" s="63"/>
    </row>
    <row r="21" spans="2:47" s="115" customFormat="1" ht="16.5" customHeight="1">
      <c r="B21" s="288"/>
      <c r="C21" s="68" t="s">
        <v>144</v>
      </c>
      <c r="D21" s="139">
        <v>0</v>
      </c>
      <c r="E21" s="139">
        <v>0</v>
      </c>
      <c r="F21" s="139">
        <v>0</v>
      </c>
      <c r="G21" s="139">
        <v>0</v>
      </c>
      <c r="H21" s="139">
        <v>0</v>
      </c>
      <c r="I21" s="139">
        <v>0</v>
      </c>
      <c r="J21" s="139">
        <v>0</v>
      </c>
      <c r="K21" s="139">
        <v>0</v>
      </c>
      <c r="L21" s="139">
        <v>0</v>
      </c>
      <c r="M21" s="139">
        <v>0</v>
      </c>
      <c r="N21" s="139">
        <v>1998</v>
      </c>
      <c r="O21" s="139">
        <v>11</v>
      </c>
      <c r="P21" s="139">
        <v>0</v>
      </c>
      <c r="Q21" s="139">
        <v>0</v>
      </c>
      <c r="R21" s="139">
        <v>0</v>
      </c>
      <c r="S21" s="139">
        <v>0</v>
      </c>
      <c r="T21" s="139">
        <v>0</v>
      </c>
      <c r="U21" s="139">
        <v>0</v>
      </c>
      <c r="V21" s="139">
        <v>0</v>
      </c>
      <c r="W21" s="139">
        <v>0</v>
      </c>
      <c r="X21" s="139">
        <v>0</v>
      </c>
      <c r="Y21" s="139">
        <v>0</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6">
        <f t="shared" si="6"/>
        <v>2009</v>
      </c>
      <c r="AT21" s="128"/>
      <c r="AU21" s="63"/>
    </row>
    <row r="22" spans="2:47" s="115" customFormat="1" ht="16.5" customHeight="1">
      <c r="B22" s="288"/>
      <c r="C22" s="68" t="s">
        <v>145</v>
      </c>
      <c r="D22" s="139">
        <v>0</v>
      </c>
      <c r="E22" s="139">
        <v>0</v>
      </c>
      <c r="F22" s="139">
        <v>0</v>
      </c>
      <c r="G22" s="139">
        <v>0</v>
      </c>
      <c r="H22" s="139">
        <v>0</v>
      </c>
      <c r="I22" s="139">
        <v>0</v>
      </c>
      <c r="J22" s="139">
        <v>0</v>
      </c>
      <c r="K22" s="139">
        <v>0</v>
      </c>
      <c r="L22" s="139">
        <v>0</v>
      </c>
      <c r="M22" s="139">
        <v>0</v>
      </c>
      <c r="N22" s="139">
        <v>1414.5602563316543</v>
      </c>
      <c r="O22" s="139">
        <v>0</v>
      </c>
      <c r="P22" s="139">
        <v>158.40625</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7.84</v>
      </c>
      <c r="AQ22" s="139">
        <v>0</v>
      </c>
      <c r="AR22" s="139">
        <v>0</v>
      </c>
      <c r="AS22" s="136">
        <f t="shared" si="6"/>
        <v>1580.8065063316542</v>
      </c>
      <c r="AT22" s="128"/>
      <c r="AU22" s="63"/>
    </row>
    <row r="23" spans="1:47" s="78" customFormat="1" ht="16.5" customHeight="1">
      <c r="A23" s="69"/>
      <c r="B23" s="289"/>
      <c r="C23" s="70" t="s">
        <v>95</v>
      </c>
      <c r="D23" s="139">
        <f aca="true" t="shared" si="7" ref="D23:AR23">D24+D25</f>
        <v>0</v>
      </c>
      <c r="E23" s="139">
        <f t="shared" si="7"/>
        <v>0</v>
      </c>
      <c r="F23" s="139">
        <f t="shared" si="7"/>
        <v>0</v>
      </c>
      <c r="G23" s="139">
        <f t="shared" si="7"/>
        <v>0</v>
      </c>
      <c r="H23" s="139">
        <f t="shared" si="7"/>
        <v>0</v>
      </c>
      <c r="I23" s="139">
        <f t="shared" si="7"/>
        <v>0</v>
      </c>
      <c r="J23" s="139">
        <f t="shared" si="7"/>
        <v>0</v>
      </c>
      <c r="K23" s="139">
        <f t="shared" si="7"/>
        <v>0</v>
      </c>
      <c r="L23" s="139">
        <f t="shared" si="7"/>
        <v>0</v>
      </c>
      <c r="M23" s="139">
        <f t="shared" si="7"/>
        <v>0</v>
      </c>
      <c r="N23" s="139">
        <f t="shared" si="7"/>
        <v>0</v>
      </c>
      <c r="O23" s="139">
        <f t="shared" si="7"/>
        <v>5</v>
      </c>
      <c r="P23" s="139">
        <f t="shared" si="7"/>
        <v>0</v>
      </c>
      <c r="Q23" s="139">
        <f t="shared" si="7"/>
        <v>0</v>
      </c>
      <c r="R23" s="139">
        <f t="shared" si="7"/>
        <v>0</v>
      </c>
      <c r="S23" s="139">
        <f t="shared" si="7"/>
        <v>0</v>
      </c>
      <c r="T23" s="139">
        <f t="shared" si="7"/>
        <v>0</v>
      </c>
      <c r="U23" s="139">
        <f t="shared" si="7"/>
        <v>0</v>
      </c>
      <c r="V23" s="139">
        <f t="shared" si="7"/>
        <v>0</v>
      </c>
      <c r="W23" s="139">
        <f t="shared" si="7"/>
        <v>0</v>
      </c>
      <c r="X23" s="139">
        <f t="shared" si="7"/>
        <v>0</v>
      </c>
      <c r="Y23" s="139">
        <f t="shared" si="7"/>
        <v>0</v>
      </c>
      <c r="Z23" s="139">
        <f t="shared" si="7"/>
        <v>0</v>
      </c>
      <c r="AA23" s="139">
        <f t="shared" si="7"/>
        <v>0</v>
      </c>
      <c r="AB23" s="139">
        <f t="shared" si="7"/>
        <v>0</v>
      </c>
      <c r="AC23" s="139">
        <f t="shared" si="7"/>
        <v>0</v>
      </c>
      <c r="AD23" s="139">
        <f t="shared" si="7"/>
        <v>0</v>
      </c>
      <c r="AE23" s="139">
        <f t="shared" si="7"/>
        <v>0</v>
      </c>
      <c r="AF23" s="139">
        <f t="shared" si="7"/>
        <v>0</v>
      </c>
      <c r="AG23" s="139">
        <f t="shared" si="7"/>
        <v>0</v>
      </c>
      <c r="AH23" s="139">
        <f t="shared" si="7"/>
        <v>0</v>
      </c>
      <c r="AI23" s="139">
        <f t="shared" si="7"/>
        <v>0</v>
      </c>
      <c r="AJ23" s="139">
        <f t="shared" si="7"/>
        <v>0</v>
      </c>
      <c r="AK23" s="139">
        <f t="shared" si="7"/>
        <v>0</v>
      </c>
      <c r="AL23" s="139">
        <f t="shared" si="7"/>
        <v>0</v>
      </c>
      <c r="AM23" s="139">
        <f t="shared" si="7"/>
        <v>0</v>
      </c>
      <c r="AN23" s="139">
        <f t="shared" si="7"/>
        <v>0</v>
      </c>
      <c r="AO23" s="139">
        <f t="shared" si="7"/>
        <v>0</v>
      </c>
      <c r="AP23" s="139">
        <f t="shared" si="7"/>
        <v>0</v>
      </c>
      <c r="AQ23" s="139">
        <f t="shared" si="7"/>
        <v>0</v>
      </c>
      <c r="AR23" s="139">
        <f t="shared" si="7"/>
        <v>0</v>
      </c>
      <c r="AS23" s="136">
        <f t="shared" si="6"/>
        <v>5</v>
      </c>
      <c r="AT23" s="137"/>
      <c r="AU23" s="77"/>
    </row>
    <row r="24" spans="2:47" s="115" customFormat="1" ht="16.5" customHeight="1">
      <c r="B24" s="288"/>
      <c r="C24" s="68" t="s">
        <v>144</v>
      </c>
      <c r="D24" s="139">
        <v>0</v>
      </c>
      <c r="E24" s="139">
        <v>0</v>
      </c>
      <c r="F24" s="139">
        <v>0</v>
      </c>
      <c r="G24" s="139">
        <v>0</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139">
        <v>0</v>
      </c>
      <c r="X24" s="139">
        <v>0</v>
      </c>
      <c r="Y24" s="139">
        <v>0</v>
      </c>
      <c r="Z24" s="139">
        <v>0</v>
      </c>
      <c r="AA24" s="139">
        <v>0</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6">
        <f t="shared" si="6"/>
        <v>0</v>
      </c>
      <c r="AT24" s="128"/>
      <c r="AU24" s="63"/>
    </row>
    <row r="25" spans="2:47" s="115" customFormat="1" ht="16.5" customHeight="1">
      <c r="B25" s="288"/>
      <c r="C25" s="68" t="s">
        <v>145</v>
      </c>
      <c r="D25" s="139">
        <v>0</v>
      </c>
      <c r="E25" s="139">
        <v>0</v>
      </c>
      <c r="F25" s="139">
        <v>0</v>
      </c>
      <c r="G25" s="139">
        <v>0</v>
      </c>
      <c r="H25" s="139">
        <v>0</v>
      </c>
      <c r="I25" s="139">
        <v>0</v>
      </c>
      <c r="J25" s="139">
        <v>0</v>
      </c>
      <c r="K25" s="139">
        <v>0</v>
      </c>
      <c r="L25" s="139">
        <v>0</v>
      </c>
      <c r="M25" s="139">
        <v>0</v>
      </c>
      <c r="N25" s="139">
        <v>0</v>
      </c>
      <c r="O25" s="139">
        <v>5</v>
      </c>
      <c r="P25" s="139">
        <v>0</v>
      </c>
      <c r="Q25" s="139">
        <v>0</v>
      </c>
      <c r="R25" s="139">
        <v>0</v>
      </c>
      <c r="S25" s="139">
        <v>0</v>
      </c>
      <c r="T25" s="139">
        <v>0</v>
      </c>
      <c r="U25" s="139">
        <v>0</v>
      </c>
      <c r="V25" s="139">
        <v>0</v>
      </c>
      <c r="W25" s="139">
        <v>0</v>
      </c>
      <c r="X25" s="139">
        <v>0</v>
      </c>
      <c r="Y25" s="139">
        <v>0</v>
      </c>
      <c r="Z25" s="139">
        <v>0</v>
      </c>
      <c r="AA25" s="139">
        <v>0</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6">
        <f t="shared" si="6"/>
        <v>5</v>
      </c>
      <c r="AT25" s="128"/>
      <c r="AU25" s="63"/>
    </row>
    <row r="26" spans="1:47" s="78" customFormat="1" ht="16.5" customHeight="1">
      <c r="A26" s="69"/>
      <c r="B26" s="289"/>
      <c r="C26" s="70" t="s">
        <v>96</v>
      </c>
      <c r="D26" s="139">
        <f aca="true" t="shared" si="8" ref="D26:AR26">D27+D28</f>
        <v>0</v>
      </c>
      <c r="E26" s="139">
        <f t="shared" si="8"/>
        <v>0</v>
      </c>
      <c r="F26" s="139">
        <f t="shared" si="8"/>
        <v>0</v>
      </c>
      <c r="G26" s="139">
        <f t="shared" si="8"/>
        <v>0</v>
      </c>
      <c r="H26" s="139">
        <f t="shared" si="8"/>
        <v>0</v>
      </c>
      <c r="I26" s="139">
        <f t="shared" si="8"/>
        <v>0</v>
      </c>
      <c r="J26" s="139">
        <f t="shared" si="8"/>
        <v>0</v>
      </c>
      <c r="K26" s="139">
        <f t="shared" si="8"/>
        <v>0</v>
      </c>
      <c r="L26" s="139">
        <f t="shared" si="8"/>
        <v>0</v>
      </c>
      <c r="M26" s="139">
        <f t="shared" si="8"/>
        <v>0</v>
      </c>
      <c r="N26" s="139">
        <f t="shared" si="8"/>
        <v>279.6505675791504</v>
      </c>
      <c r="O26" s="139">
        <f t="shared" si="8"/>
        <v>0</v>
      </c>
      <c r="P26" s="139">
        <f t="shared" si="8"/>
        <v>134.40625</v>
      </c>
      <c r="Q26" s="139">
        <f t="shared" si="8"/>
        <v>0</v>
      </c>
      <c r="R26" s="139">
        <f t="shared" si="8"/>
        <v>0</v>
      </c>
      <c r="S26" s="139">
        <f t="shared" si="8"/>
        <v>0</v>
      </c>
      <c r="T26" s="139">
        <f t="shared" si="8"/>
        <v>0</v>
      </c>
      <c r="U26" s="139">
        <f t="shared" si="8"/>
        <v>0</v>
      </c>
      <c r="V26" s="139">
        <f t="shared" si="8"/>
        <v>0</v>
      </c>
      <c r="W26" s="139">
        <f t="shared" si="8"/>
        <v>0</v>
      </c>
      <c r="X26" s="139">
        <f t="shared" si="8"/>
        <v>0</v>
      </c>
      <c r="Y26" s="139">
        <f t="shared" si="8"/>
        <v>0</v>
      </c>
      <c r="Z26" s="139">
        <f t="shared" si="8"/>
        <v>0</v>
      </c>
      <c r="AA26" s="139">
        <f t="shared" si="8"/>
        <v>0</v>
      </c>
      <c r="AB26" s="139">
        <f t="shared" si="8"/>
        <v>0</v>
      </c>
      <c r="AC26" s="139">
        <f t="shared" si="8"/>
        <v>0</v>
      </c>
      <c r="AD26" s="139">
        <f t="shared" si="8"/>
        <v>0</v>
      </c>
      <c r="AE26" s="139">
        <f t="shared" si="8"/>
        <v>0</v>
      </c>
      <c r="AF26" s="139">
        <f t="shared" si="8"/>
        <v>0</v>
      </c>
      <c r="AG26" s="139">
        <f t="shared" si="8"/>
        <v>0</v>
      </c>
      <c r="AH26" s="139">
        <f t="shared" si="8"/>
        <v>0</v>
      </c>
      <c r="AI26" s="139">
        <f t="shared" si="8"/>
        <v>0</v>
      </c>
      <c r="AJ26" s="139">
        <f t="shared" si="8"/>
        <v>0</v>
      </c>
      <c r="AK26" s="139">
        <f t="shared" si="8"/>
        <v>0</v>
      </c>
      <c r="AL26" s="139">
        <f t="shared" si="8"/>
        <v>0</v>
      </c>
      <c r="AM26" s="139">
        <f t="shared" si="8"/>
        <v>0</v>
      </c>
      <c r="AN26" s="139">
        <f t="shared" si="8"/>
        <v>0</v>
      </c>
      <c r="AO26" s="139">
        <f t="shared" si="8"/>
        <v>0</v>
      </c>
      <c r="AP26" s="139">
        <f t="shared" si="8"/>
        <v>0.84</v>
      </c>
      <c r="AQ26" s="139">
        <f t="shared" si="8"/>
        <v>0</v>
      </c>
      <c r="AR26" s="139">
        <f t="shared" si="8"/>
        <v>0</v>
      </c>
      <c r="AS26" s="136">
        <f t="shared" si="6"/>
        <v>414.89681757915037</v>
      </c>
      <c r="AT26" s="137"/>
      <c r="AU26" s="77"/>
    </row>
    <row r="27" spans="2:47" s="115" customFormat="1" ht="16.5" customHeight="1">
      <c r="B27" s="288"/>
      <c r="C27" s="68" t="s">
        <v>144</v>
      </c>
      <c r="D27" s="139">
        <v>0</v>
      </c>
      <c r="E27" s="139">
        <v>0</v>
      </c>
      <c r="F27" s="139">
        <v>0</v>
      </c>
      <c r="G27" s="139">
        <v>0</v>
      </c>
      <c r="H27" s="139">
        <v>0</v>
      </c>
      <c r="I27" s="139">
        <v>0</v>
      </c>
      <c r="J27" s="139">
        <v>0</v>
      </c>
      <c r="K27" s="139">
        <v>0</v>
      </c>
      <c r="L27" s="139">
        <v>0</v>
      </c>
      <c r="M27" s="139">
        <v>0</v>
      </c>
      <c r="N27" s="139">
        <v>279.6505675791504</v>
      </c>
      <c r="O27" s="139">
        <v>0</v>
      </c>
      <c r="P27" s="139">
        <v>134.40625</v>
      </c>
      <c r="Q27" s="139">
        <v>0</v>
      </c>
      <c r="R27" s="139">
        <v>0</v>
      </c>
      <c r="S27" s="139">
        <v>0</v>
      </c>
      <c r="T27" s="139">
        <v>0</v>
      </c>
      <c r="U27" s="139">
        <v>0</v>
      </c>
      <c r="V27" s="139">
        <v>0</v>
      </c>
      <c r="W27" s="139">
        <v>0</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0.84</v>
      </c>
      <c r="AQ27" s="139">
        <v>0</v>
      </c>
      <c r="AR27" s="139">
        <v>0</v>
      </c>
      <c r="AS27" s="136">
        <f t="shared" si="6"/>
        <v>414.89681757915037</v>
      </c>
      <c r="AT27" s="128"/>
      <c r="AU27" s="63"/>
    </row>
    <row r="28" spans="2:47" s="115" customFormat="1" ht="16.5" customHeight="1">
      <c r="B28" s="288"/>
      <c r="C28" s="68" t="s">
        <v>145</v>
      </c>
      <c r="D28" s="139">
        <v>0</v>
      </c>
      <c r="E28" s="139">
        <v>0</v>
      </c>
      <c r="F28" s="139">
        <v>0</v>
      </c>
      <c r="G28" s="139">
        <v>0</v>
      </c>
      <c r="H28" s="139">
        <v>0</v>
      </c>
      <c r="I28" s="139">
        <v>0</v>
      </c>
      <c r="J28" s="139">
        <v>0</v>
      </c>
      <c r="K28" s="139">
        <v>0</v>
      </c>
      <c r="L28" s="139">
        <v>0</v>
      </c>
      <c r="M28" s="139">
        <v>0</v>
      </c>
      <c r="N28" s="139">
        <v>0</v>
      </c>
      <c r="O28" s="139">
        <v>0</v>
      </c>
      <c r="P28" s="139">
        <v>0</v>
      </c>
      <c r="Q28" s="139">
        <v>0</v>
      </c>
      <c r="R28" s="139">
        <v>0</v>
      </c>
      <c r="S28" s="139">
        <v>0</v>
      </c>
      <c r="T28" s="139">
        <v>0</v>
      </c>
      <c r="U28" s="139">
        <v>0</v>
      </c>
      <c r="V28" s="139">
        <v>0</v>
      </c>
      <c r="W28" s="139">
        <v>0</v>
      </c>
      <c r="X28" s="139">
        <v>0</v>
      </c>
      <c r="Y28" s="139">
        <v>0</v>
      </c>
      <c r="Z28" s="139">
        <v>0</v>
      </c>
      <c r="AA28" s="139">
        <v>0</v>
      </c>
      <c r="AB28" s="139">
        <v>0</v>
      </c>
      <c r="AC28" s="139">
        <v>0</v>
      </c>
      <c r="AD28" s="139">
        <v>0</v>
      </c>
      <c r="AE28" s="139">
        <v>0</v>
      </c>
      <c r="AF28" s="139">
        <v>0</v>
      </c>
      <c r="AG28" s="139">
        <v>0</v>
      </c>
      <c r="AH28" s="139">
        <v>0</v>
      </c>
      <c r="AI28" s="139">
        <v>0</v>
      </c>
      <c r="AJ28" s="139">
        <v>0</v>
      </c>
      <c r="AK28" s="139">
        <v>0</v>
      </c>
      <c r="AL28" s="139">
        <v>0</v>
      </c>
      <c r="AM28" s="139">
        <v>0</v>
      </c>
      <c r="AN28" s="139">
        <v>0</v>
      </c>
      <c r="AO28" s="139">
        <v>0</v>
      </c>
      <c r="AP28" s="139">
        <v>0</v>
      </c>
      <c r="AQ28" s="139">
        <v>0</v>
      </c>
      <c r="AR28" s="139">
        <v>0</v>
      </c>
      <c r="AS28" s="136">
        <f t="shared" si="6"/>
        <v>0</v>
      </c>
      <c r="AT28" s="128"/>
      <c r="AU28" s="63"/>
    </row>
    <row r="29" spans="1:46" s="77" customFormat="1" ht="16.5" customHeight="1">
      <c r="A29" s="69"/>
      <c r="B29" s="289"/>
      <c r="C29" s="70" t="s">
        <v>278</v>
      </c>
      <c r="D29" s="138">
        <f aca="true" t="shared" si="9" ref="D29:AR29">+SUM(D26,D23,D20)</f>
        <v>0</v>
      </c>
      <c r="E29" s="138">
        <f t="shared" si="9"/>
        <v>0</v>
      </c>
      <c r="F29" s="138">
        <f t="shared" si="9"/>
        <v>0</v>
      </c>
      <c r="G29" s="138">
        <f t="shared" si="9"/>
        <v>0</v>
      </c>
      <c r="H29" s="138">
        <f t="shared" si="9"/>
        <v>0</v>
      </c>
      <c r="I29" s="138">
        <f t="shared" si="9"/>
        <v>0</v>
      </c>
      <c r="J29" s="138">
        <f t="shared" si="9"/>
        <v>0</v>
      </c>
      <c r="K29" s="138">
        <f t="shared" si="9"/>
        <v>0</v>
      </c>
      <c r="L29" s="138">
        <f t="shared" si="9"/>
        <v>0</v>
      </c>
      <c r="M29" s="138">
        <f t="shared" si="9"/>
        <v>0</v>
      </c>
      <c r="N29" s="138">
        <f t="shared" si="9"/>
        <v>3692.2108239108047</v>
      </c>
      <c r="O29" s="138">
        <f t="shared" si="9"/>
        <v>16</v>
      </c>
      <c r="P29" s="138">
        <f t="shared" si="9"/>
        <v>292.8125</v>
      </c>
      <c r="Q29" s="138">
        <f t="shared" si="9"/>
        <v>0</v>
      </c>
      <c r="R29" s="138">
        <f t="shared" si="9"/>
        <v>0</v>
      </c>
      <c r="S29" s="138">
        <f t="shared" si="9"/>
        <v>0</v>
      </c>
      <c r="T29" s="138">
        <f t="shared" si="9"/>
        <v>0</v>
      </c>
      <c r="U29" s="138">
        <f t="shared" si="9"/>
        <v>0</v>
      </c>
      <c r="V29" s="138">
        <f t="shared" si="9"/>
        <v>0</v>
      </c>
      <c r="W29" s="138">
        <f t="shared" si="9"/>
        <v>0</v>
      </c>
      <c r="X29" s="138">
        <f t="shared" si="9"/>
        <v>0</v>
      </c>
      <c r="Y29" s="138">
        <f t="shared" si="9"/>
        <v>0</v>
      </c>
      <c r="Z29" s="138">
        <f t="shared" si="9"/>
        <v>0</v>
      </c>
      <c r="AA29" s="138">
        <f t="shared" si="9"/>
        <v>0</v>
      </c>
      <c r="AB29" s="138">
        <f t="shared" si="9"/>
        <v>0</v>
      </c>
      <c r="AC29" s="138">
        <f t="shared" si="9"/>
        <v>0</v>
      </c>
      <c r="AD29" s="138">
        <f t="shared" si="9"/>
        <v>0</v>
      </c>
      <c r="AE29" s="138">
        <f t="shared" si="9"/>
        <v>0</v>
      </c>
      <c r="AF29" s="138">
        <f t="shared" si="9"/>
        <v>0</v>
      </c>
      <c r="AG29" s="138">
        <f t="shared" si="9"/>
        <v>0</v>
      </c>
      <c r="AH29" s="138">
        <f t="shared" si="9"/>
        <v>0</v>
      </c>
      <c r="AI29" s="138">
        <f t="shared" si="9"/>
        <v>0</v>
      </c>
      <c r="AJ29" s="138">
        <f t="shared" si="9"/>
        <v>0</v>
      </c>
      <c r="AK29" s="138">
        <f t="shared" si="9"/>
        <v>0</v>
      </c>
      <c r="AL29" s="138">
        <f t="shared" si="9"/>
        <v>0</v>
      </c>
      <c r="AM29" s="138">
        <f t="shared" si="9"/>
        <v>0</v>
      </c>
      <c r="AN29" s="138">
        <f t="shared" si="9"/>
        <v>0</v>
      </c>
      <c r="AO29" s="138">
        <f t="shared" si="9"/>
        <v>0</v>
      </c>
      <c r="AP29" s="138">
        <f t="shared" si="9"/>
        <v>8.68</v>
      </c>
      <c r="AQ29" s="138">
        <f t="shared" si="9"/>
        <v>0</v>
      </c>
      <c r="AR29" s="138">
        <f t="shared" si="9"/>
        <v>0</v>
      </c>
      <c r="AS29" s="136">
        <f t="shared" si="6"/>
        <v>4009.7033239108046</v>
      </c>
      <c r="AT29" s="137"/>
    </row>
    <row r="30" spans="2:47" s="76" customFormat="1" ht="24.75" customHeight="1">
      <c r="B30" s="286"/>
      <c r="C30" s="71" t="s">
        <v>105</v>
      </c>
      <c r="D30" s="141"/>
      <c r="E30" s="141"/>
      <c r="F30" s="141"/>
      <c r="G30" s="141"/>
      <c r="H30" s="141"/>
      <c r="I30" s="141"/>
      <c r="J30" s="141"/>
      <c r="K30" s="141"/>
      <c r="L30" s="141"/>
      <c r="M30" s="141"/>
      <c r="N30" s="141"/>
      <c r="O30" s="132"/>
      <c r="P30" s="132"/>
      <c r="Q30" s="132"/>
      <c r="R30" s="132"/>
      <c r="S30" s="132"/>
      <c r="T30" s="132"/>
      <c r="U30" s="132"/>
      <c r="V30" s="132"/>
      <c r="W30" s="132"/>
      <c r="X30" s="149"/>
      <c r="Y30" s="142"/>
      <c r="Z30" s="149"/>
      <c r="AA30" s="149"/>
      <c r="AB30" s="150"/>
      <c r="AC30" s="150"/>
      <c r="AD30" s="150"/>
      <c r="AE30" s="150"/>
      <c r="AF30" s="150"/>
      <c r="AG30" s="150"/>
      <c r="AH30" s="150"/>
      <c r="AI30" s="150"/>
      <c r="AJ30" s="150"/>
      <c r="AK30" s="150"/>
      <c r="AL30" s="150"/>
      <c r="AM30" s="150"/>
      <c r="AN30" s="150"/>
      <c r="AO30" s="150"/>
      <c r="AP30" s="150"/>
      <c r="AQ30" s="150"/>
      <c r="AR30" s="150"/>
      <c r="AS30" s="151"/>
      <c r="AT30" s="123"/>
      <c r="AU30" s="67"/>
    </row>
    <row r="31" spans="2:47" s="76" customFormat="1" ht="30" customHeight="1">
      <c r="B31" s="286"/>
      <c r="C31" s="71" t="s">
        <v>101</v>
      </c>
      <c r="D31" s="141"/>
      <c r="E31" s="141"/>
      <c r="F31" s="141"/>
      <c r="G31" s="141"/>
      <c r="H31" s="141"/>
      <c r="I31" s="141"/>
      <c r="J31" s="141"/>
      <c r="K31" s="141"/>
      <c r="L31" s="141"/>
      <c r="M31" s="141"/>
      <c r="N31" s="141"/>
      <c r="O31" s="132"/>
      <c r="P31" s="132"/>
      <c r="Q31" s="132"/>
      <c r="R31" s="132"/>
      <c r="S31" s="132"/>
      <c r="T31" s="132"/>
      <c r="U31" s="132"/>
      <c r="V31" s="132"/>
      <c r="W31" s="132"/>
      <c r="X31" s="149"/>
      <c r="Y31" s="142"/>
      <c r="Z31" s="149"/>
      <c r="AA31" s="149"/>
      <c r="AB31" s="150"/>
      <c r="AC31" s="150"/>
      <c r="AD31" s="150"/>
      <c r="AE31" s="150"/>
      <c r="AF31" s="150"/>
      <c r="AG31" s="150"/>
      <c r="AH31" s="150"/>
      <c r="AI31" s="150"/>
      <c r="AJ31" s="150"/>
      <c r="AK31" s="150"/>
      <c r="AL31" s="150"/>
      <c r="AM31" s="150"/>
      <c r="AN31" s="150"/>
      <c r="AO31" s="150"/>
      <c r="AP31" s="150"/>
      <c r="AQ31" s="150"/>
      <c r="AR31" s="150"/>
      <c r="AS31" s="151"/>
      <c r="AT31" s="123"/>
      <c r="AU31" s="67"/>
    </row>
    <row r="32" spans="2:47" s="115" customFormat="1" ht="16.5" customHeight="1">
      <c r="B32" s="287"/>
      <c r="C32" s="63" t="s">
        <v>94</v>
      </c>
      <c r="D32" s="139">
        <f aca="true" t="shared" si="10" ref="D32:AR32">D33+D34</f>
        <v>0</v>
      </c>
      <c r="E32" s="139">
        <f t="shared" si="10"/>
        <v>0</v>
      </c>
      <c r="F32" s="139">
        <f t="shared" si="10"/>
        <v>0</v>
      </c>
      <c r="G32" s="139">
        <f t="shared" si="10"/>
        <v>0</v>
      </c>
      <c r="H32" s="139">
        <f t="shared" si="10"/>
        <v>0</v>
      </c>
      <c r="I32" s="139">
        <f t="shared" si="10"/>
        <v>0</v>
      </c>
      <c r="J32" s="139">
        <f t="shared" si="10"/>
        <v>0</v>
      </c>
      <c r="K32" s="139">
        <f t="shared" si="10"/>
        <v>0</v>
      </c>
      <c r="L32" s="139">
        <f t="shared" si="10"/>
        <v>0</v>
      </c>
      <c r="M32" s="139">
        <f t="shared" si="10"/>
        <v>0</v>
      </c>
      <c r="N32" s="139">
        <f t="shared" si="10"/>
        <v>0</v>
      </c>
      <c r="O32" s="139">
        <f t="shared" si="10"/>
        <v>0</v>
      </c>
      <c r="P32" s="139">
        <f t="shared" si="10"/>
        <v>2.7</v>
      </c>
      <c r="Q32" s="139">
        <f t="shared" si="10"/>
        <v>0</v>
      </c>
      <c r="R32" s="139">
        <f t="shared" si="10"/>
        <v>0</v>
      </c>
      <c r="S32" s="139">
        <f t="shared" si="10"/>
        <v>0</v>
      </c>
      <c r="T32" s="139">
        <f t="shared" si="10"/>
        <v>0</v>
      </c>
      <c r="U32" s="139">
        <f t="shared" si="10"/>
        <v>0</v>
      </c>
      <c r="V32" s="139">
        <f t="shared" si="10"/>
        <v>0</v>
      </c>
      <c r="W32" s="139">
        <f t="shared" si="10"/>
        <v>0</v>
      </c>
      <c r="X32" s="139">
        <f t="shared" si="10"/>
        <v>0</v>
      </c>
      <c r="Y32" s="139">
        <f t="shared" si="10"/>
        <v>0</v>
      </c>
      <c r="Z32" s="139">
        <f t="shared" si="10"/>
        <v>0</v>
      </c>
      <c r="AA32" s="139">
        <f t="shared" si="10"/>
        <v>0</v>
      </c>
      <c r="AB32" s="139">
        <f t="shared" si="10"/>
        <v>0</v>
      </c>
      <c r="AC32" s="139">
        <f t="shared" si="10"/>
        <v>0</v>
      </c>
      <c r="AD32" s="139">
        <f t="shared" si="10"/>
        <v>0</v>
      </c>
      <c r="AE32" s="139">
        <f t="shared" si="10"/>
        <v>0</v>
      </c>
      <c r="AF32" s="139">
        <f t="shared" si="10"/>
        <v>0</v>
      </c>
      <c r="AG32" s="139">
        <f t="shared" si="10"/>
        <v>0</v>
      </c>
      <c r="AH32" s="139">
        <f t="shared" si="10"/>
        <v>0</v>
      </c>
      <c r="AI32" s="139">
        <f t="shared" si="10"/>
        <v>0</v>
      </c>
      <c r="AJ32" s="139">
        <f t="shared" si="10"/>
        <v>0</v>
      </c>
      <c r="AK32" s="139">
        <f t="shared" si="10"/>
        <v>0</v>
      </c>
      <c r="AL32" s="139">
        <f t="shared" si="10"/>
        <v>0</v>
      </c>
      <c r="AM32" s="139">
        <f t="shared" si="10"/>
        <v>0</v>
      </c>
      <c r="AN32" s="139">
        <f t="shared" si="10"/>
        <v>0</v>
      </c>
      <c r="AO32" s="139">
        <f t="shared" si="10"/>
        <v>0</v>
      </c>
      <c r="AP32" s="139">
        <f t="shared" si="10"/>
        <v>0</v>
      </c>
      <c r="AQ32" s="139">
        <f t="shared" si="10"/>
        <v>0</v>
      </c>
      <c r="AR32" s="139">
        <f t="shared" si="10"/>
        <v>0</v>
      </c>
      <c r="AS32" s="136">
        <f aca="true" t="shared" si="11" ref="AS32:AS41">+SUM(D32:AR32)</f>
        <v>2.7</v>
      </c>
      <c r="AT32" s="128"/>
      <c r="AU32" s="63"/>
    </row>
    <row r="33" spans="2:47" s="115" customFormat="1" ht="16.5" customHeight="1">
      <c r="B33" s="288"/>
      <c r="C33" s="68" t="s">
        <v>144</v>
      </c>
      <c r="D33" s="139">
        <v>0</v>
      </c>
      <c r="E33" s="139">
        <v>0</v>
      </c>
      <c r="F33" s="139">
        <v>0</v>
      </c>
      <c r="G33" s="139">
        <v>0</v>
      </c>
      <c r="H33" s="139">
        <v>0</v>
      </c>
      <c r="I33" s="139">
        <v>0</v>
      </c>
      <c r="J33" s="139">
        <v>0</v>
      </c>
      <c r="K33" s="139">
        <v>0</v>
      </c>
      <c r="L33" s="139">
        <v>0</v>
      </c>
      <c r="M33" s="139">
        <v>0</v>
      </c>
      <c r="N33" s="139">
        <v>0</v>
      </c>
      <c r="O33" s="139">
        <v>0</v>
      </c>
      <c r="P33" s="139">
        <v>0</v>
      </c>
      <c r="Q33" s="139">
        <v>0</v>
      </c>
      <c r="R33" s="139">
        <v>0</v>
      </c>
      <c r="S33" s="139">
        <v>0</v>
      </c>
      <c r="T33" s="139">
        <v>0</v>
      </c>
      <c r="U33" s="139">
        <v>0</v>
      </c>
      <c r="V33" s="139">
        <v>0</v>
      </c>
      <c r="W33" s="139">
        <v>0</v>
      </c>
      <c r="X33" s="139">
        <v>0</v>
      </c>
      <c r="Y33" s="139">
        <v>0</v>
      </c>
      <c r="Z33" s="139">
        <v>0</v>
      </c>
      <c r="AA33" s="139">
        <v>0</v>
      </c>
      <c r="AB33" s="139">
        <v>0</v>
      </c>
      <c r="AC33" s="139">
        <v>0</v>
      </c>
      <c r="AD33" s="139">
        <v>0</v>
      </c>
      <c r="AE33" s="139">
        <v>0</v>
      </c>
      <c r="AF33" s="139">
        <v>0</v>
      </c>
      <c r="AG33" s="139">
        <v>0</v>
      </c>
      <c r="AH33" s="139">
        <v>0</v>
      </c>
      <c r="AI33" s="139">
        <v>0</v>
      </c>
      <c r="AJ33" s="139">
        <v>0</v>
      </c>
      <c r="AK33" s="139">
        <v>0</v>
      </c>
      <c r="AL33" s="139">
        <v>0</v>
      </c>
      <c r="AM33" s="139">
        <v>0</v>
      </c>
      <c r="AN33" s="139">
        <v>0</v>
      </c>
      <c r="AO33" s="139">
        <v>0</v>
      </c>
      <c r="AP33" s="139">
        <v>0</v>
      </c>
      <c r="AQ33" s="139">
        <v>0</v>
      </c>
      <c r="AR33" s="139">
        <v>0</v>
      </c>
      <c r="AS33" s="136">
        <v>0</v>
      </c>
      <c r="AT33" s="128"/>
      <c r="AU33" s="63"/>
    </row>
    <row r="34" spans="2:47" s="115" customFormat="1" ht="16.5" customHeight="1">
      <c r="B34" s="288"/>
      <c r="C34" s="68" t="s">
        <v>145</v>
      </c>
      <c r="D34" s="139">
        <v>0</v>
      </c>
      <c r="E34" s="139">
        <v>0</v>
      </c>
      <c r="F34" s="139">
        <v>0</v>
      </c>
      <c r="G34" s="139">
        <v>0</v>
      </c>
      <c r="H34" s="139">
        <v>0</v>
      </c>
      <c r="I34" s="139">
        <v>0</v>
      </c>
      <c r="J34" s="139">
        <v>0</v>
      </c>
      <c r="K34" s="139">
        <v>0</v>
      </c>
      <c r="L34" s="139">
        <v>0</v>
      </c>
      <c r="M34" s="139">
        <v>0</v>
      </c>
      <c r="N34" s="139">
        <v>0</v>
      </c>
      <c r="O34" s="139">
        <v>0</v>
      </c>
      <c r="P34" s="139">
        <v>2.7</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39">
        <v>0</v>
      </c>
      <c r="AG34" s="139">
        <v>0</v>
      </c>
      <c r="AH34" s="139">
        <v>0</v>
      </c>
      <c r="AI34" s="139">
        <v>0</v>
      </c>
      <c r="AJ34" s="139">
        <v>0</v>
      </c>
      <c r="AK34" s="139">
        <v>0</v>
      </c>
      <c r="AL34" s="139">
        <v>0</v>
      </c>
      <c r="AM34" s="139">
        <v>0</v>
      </c>
      <c r="AN34" s="139">
        <v>0</v>
      </c>
      <c r="AO34" s="139">
        <v>0</v>
      </c>
      <c r="AP34" s="139">
        <v>0</v>
      </c>
      <c r="AQ34" s="139">
        <v>0</v>
      </c>
      <c r="AR34" s="139">
        <v>0</v>
      </c>
      <c r="AS34" s="136">
        <v>2.7</v>
      </c>
      <c r="AT34" s="128"/>
      <c r="AU34" s="63"/>
    </row>
    <row r="35" spans="1:47" s="78" customFormat="1" ht="16.5" customHeight="1">
      <c r="A35" s="69"/>
      <c r="B35" s="289"/>
      <c r="C35" s="70" t="s">
        <v>95</v>
      </c>
      <c r="D35" s="139">
        <f aca="true" t="shared" si="12" ref="D35:AR35">D36+D37</f>
        <v>0</v>
      </c>
      <c r="E35" s="139">
        <f t="shared" si="12"/>
        <v>0</v>
      </c>
      <c r="F35" s="139">
        <f t="shared" si="12"/>
        <v>0</v>
      </c>
      <c r="G35" s="139">
        <f t="shared" si="12"/>
        <v>0</v>
      </c>
      <c r="H35" s="139">
        <f t="shared" si="12"/>
        <v>0</v>
      </c>
      <c r="I35" s="139">
        <f t="shared" si="12"/>
        <v>0</v>
      </c>
      <c r="J35" s="139">
        <f t="shared" si="12"/>
        <v>0</v>
      </c>
      <c r="K35" s="139">
        <f t="shared" si="12"/>
        <v>0</v>
      </c>
      <c r="L35" s="139">
        <f t="shared" si="12"/>
        <v>0</v>
      </c>
      <c r="M35" s="139">
        <f t="shared" si="12"/>
        <v>0</v>
      </c>
      <c r="N35" s="139">
        <f t="shared" si="12"/>
        <v>0</v>
      </c>
      <c r="O35" s="139">
        <f t="shared" si="12"/>
        <v>0</v>
      </c>
      <c r="P35" s="139">
        <f t="shared" si="12"/>
        <v>0</v>
      </c>
      <c r="Q35" s="139">
        <f t="shared" si="12"/>
        <v>0</v>
      </c>
      <c r="R35" s="139">
        <f t="shared" si="12"/>
        <v>0</v>
      </c>
      <c r="S35" s="139">
        <f t="shared" si="12"/>
        <v>0</v>
      </c>
      <c r="T35" s="139">
        <f t="shared" si="12"/>
        <v>0</v>
      </c>
      <c r="U35" s="139">
        <f t="shared" si="12"/>
        <v>0</v>
      </c>
      <c r="V35" s="139">
        <f t="shared" si="12"/>
        <v>0</v>
      </c>
      <c r="W35" s="139">
        <f t="shared" si="12"/>
        <v>0</v>
      </c>
      <c r="X35" s="139">
        <f t="shared" si="12"/>
        <v>0</v>
      </c>
      <c r="Y35" s="139">
        <f t="shared" si="12"/>
        <v>0</v>
      </c>
      <c r="Z35" s="139">
        <f t="shared" si="12"/>
        <v>0</v>
      </c>
      <c r="AA35" s="139">
        <f t="shared" si="12"/>
        <v>0</v>
      </c>
      <c r="AB35" s="139">
        <f t="shared" si="12"/>
        <v>0</v>
      </c>
      <c r="AC35" s="139">
        <f t="shared" si="12"/>
        <v>0</v>
      </c>
      <c r="AD35" s="139">
        <f t="shared" si="12"/>
        <v>0</v>
      </c>
      <c r="AE35" s="139">
        <f t="shared" si="12"/>
        <v>0</v>
      </c>
      <c r="AF35" s="139">
        <f t="shared" si="12"/>
        <v>0</v>
      </c>
      <c r="AG35" s="139">
        <f t="shared" si="12"/>
        <v>0</v>
      </c>
      <c r="AH35" s="139">
        <f t="shared" si="12"/>
        <v>0</v>
      </c>
      <c r="AI35" s="139">
        <f t="shared" si="12"/>
        <v>0</v>
      </c>
      <c r="AJ35" s="139">
        <f t="shared" si="12"/>
        <v>0</v>
      </c>
      <c r="AK35" s="139">
        <f t="shared" si="12"/>
        <v>0</v>
      </c>
      <c r="AL35" s="139">
        <f t="shared" si="12"/>
        <v>0</v>
      </c>
      <c r="AM35" s="139">
        <f t="shared" si="12"/>
        <v>0</v>
      </c>
      <c r="AN35" s="139">
        <f t="shared" si="12"/>
        <v>0</v>
      </c>
      <c r="AO35" s="139">
        <f t="shared" si="12"/>
        <v>0</v>
      </c>
      <c r="AP35" s="139">
        <f t="shared" si="12"/>
        <v>0</v>
      </c>
      <c r="AQ35" s="139">
        <f t="shared" si="12"/>
        <v>0</v>
      </c>
      <c r="AR35" s="139">
        <f t="shared" si="12"/>
        <v>0</v>
      </c>
      <c r="AS35" s="136">
        <f t="shared" si="11"/>
        <v>0</v>
      </c>
      <c r="AT35" s="137"/>
      <c r="AU35" s="77"/>
    </row>
    <row r="36" spans="2:47" s="115" customFormat="1" ht="16.5" customHeight="1">
      <c r="B36" s="288"/>
      <c r="C36" s="68" t="s">
        <v>144</v>
      </c>
      <c r="D36" s="139">
        <v>0</v>
      </c>
      <c r="E36" s="139">
        <v>0</v>
      </c>
      <c r="F36" s="139">
        <v>0</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39">
        <v>0</v>
      </c>
      <c r="AG36" s="139">
        <v>0</v>
      </c>
      <c r="AH36" s="139">
        <v>0</v>
      </c>
      <c r="AI36" s="139">
        <v>0</v>
      </c>
      <c r="AJ36" s="139">
        <v>0</v>
      </c>
      <c r="AK36" s="139">
        <v>0</v>
      </c>
      <c r="AL36" s="139">
        <v>0</v>
      </c>
      <c r="AM36" s="139">
        <v>0</v>
      </c>
      <c r="AN36" s="139">
        <v>0</v>
      </c>
      <c r="AO36" s="139">
        <v>0</v>
      </c>
      <c r="AP36" s="139">
        <v>0</v>
      </c>
      <c r="AQ36" s="139">
        <v>0</v>
      </c>
      <c r="AR36" s="139">
        <v>0</v>
      </c>
      <c r="AS36" s="136">
        <f t="shared" si="11"/>
        <v>0</v>
      </c>
      <c r="AT36" s="128"/>
      <c r="AU36" s="63"/>
    </row>
    <row r="37" spans="2:47" s="115" customFormat="1" ht="16.5" customHeight="1">
      <c r="B37" s="288"/>
      <c r="C37" s="68" t="s">
        <v>145</v>
      </c>
      <c r="D37" s="139">
        <v>0</v>
      </c>
      <c r="E37" s="139">
        <v>0</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0</v>
      </c>
      <c r="AC37" s="139">
        <v>0</v>
      </c>
      <c r="AD37" s="139">
        <v>0</v>
      </c>
      <c r="AE37" s="139">
        <v>0</v>
      </c>
      <c r="AF37" s="139">
        <v>0</v>
      </c>
      <c r="AG37" s="139">
        <v>0</v>
      </c>
      <c r="AH37" s="139">
        <v>0</v>
      </c>
      <c r="AI37" s="139">
        <v>0</v>
      </c>
      <c r="AJ37" s="139">
        <v>0</v>
      </c>
      <c r="AK37" s="139">
        <v>0</v>
      </c>
      <c r="AL37" s="139">
        <v>0</v>
      </c>
      <c r="AM37" s="139">
        <v>0</v>
      </c>
      <c r="AN37" s="139">
        <v>0</v>
      </c>
      <c r="AO37" s="139">
        <v>0</v>
      </c>
      <c r="AP37" s="139">
        <v>0</v>
      </c>
      <c r="AQ37" s="139">
        <v>0</v>
      </c>
      <c r="AR37" s="139">
        <v>0</v>
      </c>
      <c r="AS37" s="136">
        <f t="shared" si="11"/>
        <v>0</v>
      </c>
      <c r="AT37" s="128"/>
      <c r="AU37" s="63"/>
    </row>
    <row r="38" spans="1:47" s="78" customFormat="1" ht="16.5" customHeight="1">
      <c r="A38" s="69"/>
      <c r="B38" s="289"/>
      <c r="C38" s="70" t="s">
        <v>96</v>
      </c>
      <c r="D38" s="139">
        <f aca="true" t="shared" si="13" ref="D38:AR38">D39+D40</f>
        <v>0</v>
      </c>
      <c r="E38" s="139">
        <f t="shared" si="13"/>
        <v>0</v>
      </c>
      <c r="F38" s="139">
        <f t="shared" si="13"/>
        <v>0</v>
      </c>
      <c r="G38" s="139">
        <f t="shared" si="13"/>
        <v>0</v>
      </c>
      <c r="H38" s="139">
        <f t="shared" si="13"/>
        <v>0</v>
      </c>
      <c r="I38" s="139">
        <f t="shared" si="13"/>
        <v>0</v>
      </c>
      <c r="J38" s="139">
        <f t="shared" si="13"/>
        <v>0</v>
      </c>
      <c r="K38" s="139">
        <f t="shared" si="13"/>
        <v>0</v>
      </c>
      <c r="L38" s="139">
        <f t="shared" si="13"/>
        <v>0</v>
      </c>
      <c r="M38" s="139">
        <f t="shared" si="13"/>
        <v>0</v>
      </c>
      <c r="N38" s="139">
        <f t="shared" si="13"/>
        <v>0</v>
      </c>
      <c r="O38" s="139">
        <f t="shared" si="13"/>
        <v>0</v>
      </c>
      <c r="P38" s="139">
        <f t="shared" si="13"/>
        <v>2.7</v>
      </c>
      <c r="Q38" s="139">
        <f t="shared" si="13"/>
        <v>0</v>
      </c>
      <c r="R38" s="139">
        <f t="shared" si="13"/>
        <v>0</v>
      </c>
      <c r="S38" s="139">
        <f t="shared" si="13"/>
        <v>0</v>
      </c>
      <c r="T38" s="139">
        <f t="shared" si="13"/>
        <v>0</v>
      </c>
      <c r="U38" s="139">
        <f t="shared" si="13"/>
        <v>0</v>
      </c>
      <c r="V38" s="139">
        <f t="shared" si="13"/>
        <v>0</v>
      </c>
      <c r="W38" s="139">
        <f t="shared" si="13"/>
        <v>0</v>
      </c>
      <c r="X38" s="139">
        <f t="shared" si="13"/>
        <v>0</v>
      </c>
      <c r="Y38" s="139">
        <f t="shared" si="13"/>
        <v>0</v>
      </c>
      <c r="Z38" s="139">
        <f t="shared" si="13"/>
        <v>0</v>
      </c>
      <c r="AA38" s="139">
        <f t="shared" si="13"/>
        <v>0</v>
      </c>
      <c r="AB38" s="139">
        <f t="shared" si="13"/>
        <v>0</v>
      </c>
      <c r="AC38" s="139">
        <f t="shared" si="13"/>
        <v>0</v>
      </c>
      <c r="AD38" s="139">
        <f t="shared" si="13"/>
        <v>0</v>
      </c>
      <c r="AE38" s="139">
        <f t="shared" si="13"/>
        <v>0</v>
      </c>
      <c r="AF38" s="139">
        <f t="shared" si="13"/>
        <v>0</v>
      </c>
      <c r="AG38" s="139">
        <f t="shared" si="13"/>
        <v>0</v>
      </c>
      <c r="AH38" s="139">
        <f t="shared" si="13"/>
        <v>0</v>
      </c>
      <c r="AI38" s="139">
        <f t="shared" si="13"/>
        <v>0</v>
      </c>
      <c r="AJ38" s="139">
        <f t="shared" si="13"/>
        <v>0</v>
      </c>
      <c r="AK38" s="139">
        <f t="shared" si="13"/>
        <v>0</v>
      </c>
      <c r="AL38" s="139">
        <f t="shared" si="13"/>
        <v>0</v>
      </c>
      <c r="AM38" s="139">
        <f t="shared" si="13"/>
        <v>0</v>
      </c>
      <c r="AN38" s="139">
        <f t="shared" si="13"/>
        <v>0</v>
      </c>
      <c r="AO38" s="139">
        <f t="shared" si="13"/>
        <v>0</v>
      </c>
      <c r="AP38" s="139">
        <f t="shared" si="13"/>
        <v>0</v>
      </c>
      <c r="AQ38" s="139">
        <f t="shared" si="13"/>
        <v>0</v>
      </c>
      <c r="AR38" s="139">
        <f t="shared" si="13"/>
        <v>0</v>
      </c>
      <c r="AS38" s="136">
        <f t="shared" si="11"/>
        <v>2.7</v>
      </c>
      <c r="AT38" s="137"/>
      <c r="AU38" s="77"/>
    </row>
    <row r="39" spans="2:47" s="115" customFormat="1" ht="16.5" customHeight="1">
      <c r="B39" s="288"/>
      <c r="C39" s="68" t="s">
        <v>144</v>
      </c>
      <c r="D39" s="139">
        <v>0</v>
      </c>
      <c r="E39" s="139">
        <v>0</v>
      </c>
      <c r="F39" s="139">
        <v>0</v>
      </c>
      <c r="G39" s="139">
        <v>0</v>
      </c>
      <c r="H39" s="139">
        <v>0</v>
      </c>
      <c r="I39" s="139">
        <v>0</v>
      </c>
      <c r="J39" s="139">
        <v>0</v>
      </c>
      <c r="K39" s="139">
        <v>0</v>
      </c>
      <c r="L39" s="139">
        <v>0</v>
      </c>
      <c r="M39" s="139">
        <v>0</v>
      </c>
      <c r="N39" s="139">
        <v>0</v>
      </c>
      <c r="O39" s="139">
        <v>0</v>
      </c>
      <c r="P39" s="139">
        <v>2.7</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39">
        <v>0</v>
      </c>
      <c r="AG39" s="139">
        <v>0</v>
      </c>
      <c r="AH39" s="139">
        <v>0</v>
      </c>
      <c r="AI39" s="139">
        <v>0</v>
      </c>
      <c r="AJ39" s="139">
        <v>0</v>
      </c>
      <c r="AK39" s="139">
        <v>0</v>
      </c>
      <c r="AL39" s="139">
        <v>0</v>
      </c>
      <c r="AM39" s="139">
        <v>0</v>
      </c>
      <c r="AN39" s="139">
        <v>0</v>
      </c>
      <c r="AO39" s="139">
        <v>0</v>
      </c>
      <c r="AP39" s="139">
        <v>0</v>
      </c>
      <c r="AQ39" s="139">
        <v>0</v>
      </c>
      <c r="AR39" s="139">
        <v>0</v>
      </c>
      <c r="AS39" s="136">
        <f t="shared" si="11"/>
        <v>2.7</v>
      </c>
      <c r="AT39" s="128"/>
      <c r="AU39" s="63"/>
    </row>
    <row r="40" spans="2:47" s="115" customFormat="1" ht="16.5" customHeight="1">
      <c r="B40" s="288"/>
      <c r="C40" s="68" t="s">
        <v>145</v>
      </c>
      <c r="D40" s="139">
        <v>0</v>
      </c>
      <c r="E40" s="139">
        <v>0</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v>0</v>
      </c>
      <c r="AO40" s="139">
        <v>0</v>
      </c>
      <c r="AP40" s="139">
        <v>0</v>
      </c>
      <c r="AQ40" s="139">
        <v>0</v>
      </c>
      <c r="AR40" s="139">
        <v>0</v>
      </c>
      <c r="AS40" s="136">
        <f t="shared" si="11"/>
        <v>0</v>
      </c>
      <c r="AT40" s="128"/>
      <c r="AU40" s="63"/>
    </row>
    <row r="41" spans="1:47" s="78" customFormat="1" ht="16.5" customHeight="1">
      <c r="A41" s="69"/>
      <c r="B41" s="289"/>
      <c r="C41" s="70" t="s">
        <v>130</v>
      </c>
      <c r="D41" s="138">
        <f aca="true" t="shared" si="14" ref="D41:AR41">+SUM(D38,D35,D32)</f>
        <v>0</v>
      </c>
      <c r="E41" s="138">
        <f t="shared" si="14"/>
        <v>0</v>
      </c>
      <c r="F41" s="138">
        <f t="shared" si="14"/>
        <v>0</v>
      </c>
      <c r="G41" s="138">
        <f t="shared" si="14"/>
        <v>0</v>
      </c>
      <c r="H41" s="138">
        <f t="shared" si="14"/>
        <v>0</v>
      </c>
      <c r="I41" s="138">
        <f t="shared" si="14"/>
        <v>0</v>
      </c>
      <c r="J41" s="138">
        <f t="shared" si="14"/>
        <v>0</v>
      </c>
      <c r="K41" s="138">
        <f t="shared" si="14"/>
        <v>0</v>
      </c>
      <c r="L41" s="138">
        <f t="shared" si="14"/>
        <v>0</v>
      </c>
      <c r="M41" s="138">
        <f t="shared" si="14"/>
        <v>0</v>
      </c>
      <c r="N41" s="138">
        <f t="shared" si="14"/>
        <v>0</v>
      </c>
      <c r="O41" s="138">
        <f t="shared" si="14"/>
        <v>0</v>
      </c>
      <c r="P41" s="138">
        <f t="shared" si="14"/>
        <v>5.4</v>
      </c>
      <c r="Q41" s="138">
        <f t="shared" si="14"/>
        <v>0</v>
      </c>
      <c r="R41" s="138">
        <f t="shared" si="14"/>
        <v>0</v>
      </c>
      <c r="S41" s="138">
        <f t="shared" si="14"/>
        <v>0</v>
      </c>
      <c r="T41" s="138">
        <f t="shared" si="14"/>
        <v>0</v>
      </c>
      <c r="U41" s="138">
        <f t="shared" si="14"/>
        <v>0</v>
      </c>
      <c r="V41" s="138">
        <f t="shared" si="14"/>
        <v>0</v>
      </c>
      <c r="W41" s="138">
        <f t="shared" si="14"/>
        <v>0</v>
      </c>
      <c r="X41" s="138">
        <f t="shared" si="14"/>
        <v>0</v>
      </c>
      <c r="Y41" s="138">
        <f t="shared" si="14"/>
        <v>0</v>
      </c>
      <c r="Z41" s="138">
        <f t="shared" si="14"/>
        <v>0</v>
      </c>
      <c r="AA41" s="138">
        <f t="shared" si="14"/>
        <v>0</v>
      </c>
      <c r="AB41" s="138">
        <f t="shared" si="14"/>
        <v>0</v>
      </c>
      <c r="AC41" s="138">
        <f t="shared" si="14"/>
        <v>0</v>
      </c>
      <c r="AD41" s="138">
        <f t="shared" si="14"/>
        <v>0</v>
      </c>
      <c r="AE41" s="138">
        <f t="shared" si="14"/>
        <v>0</v>
      </c>
      <c r="AF41" s="138">
        <f t="shared" si="14"/>
        <v>0</v>
      </c>
      <c r="AG41" s="138">
        <f t="shared" si="14"/>
        <v>0</v>
      </c>
      <c r="AH41" s="138">
        <f t="shared" si="14"/>
        <v>0</v>
      </c>
      <c r="AI41" s="138">
        <f t="shared" si="14"/>
        <v>0</v>
      </c>
      <c r="AJ41" s="138">
        <f t="shared" si="14"/>
        <v>0</v>
      </c>
      <c r="AK41" s="138">
        <f t="shared" si="14"/>
        <v>0</v>
      </c>
      <c r="AL41" s="138">
        <f t="shared" si="14"/>
        <v>0</v>
      </c>
      <c r="AM41" s="138">
        <f t="shared" si="14"/>
        <v>0</v>
      </c>
      <c r="AN41" s="138">
        <f t="shared" si="14"/>
        <v>0</v>
      </c>
      <c r="AO41" s="138">
        <f t="shared" si="14"/>
        <v>0</v>
      </c>
      <c r="AP41" s="138">
        <f t="shared" si="14"/>
        <v>0</v>
      </c>
      <c r="AQ41" s="138">
        <f t="shared" si="14"/>
        <v>0</v>
      </c>
      <c r="AR41" s="138">
        <f t="shared" si="14"/>
        <v>0</v>
      </c>
      <c r="AS41" s="136">
        <f t="shared" si="11"/>
        <v>5.4</v>
      </c>
      <c r="AT41" s="137"/>
      <c r="AU41" s="77"/>
    </row>
    <row r="42" spans="2:47" s="76" customFormat="1" ht="30" customHeight="1">
      <c r="B42" s="286"/>
      <c r="C42" s="71" t="s">
        <v>102</v>
      </c>
      <c r="D42" s="141"/>
      <c r="E42" s="141"/>
      <c r="F42" s="141"/>
      <c r="G42" s="141"/>
      <c r="H42" s="141"/>
      <c r="I42" s="141"/>
      <c r="J42" s="141"/>
      <c r="K42" s="141"/>
      <c r="L42" s="141"/>
      <c r="M42" s="141"/>
      <c r="N42" s="141"/>
      <c r="O42" s="132"/>
      <c r="P42" s="132"/>
      <c r="Q42" s="132"/>
      <c r="R42" s="132"/>
      <c r="S42" s="132"/>
      <c r="T42" s="132"/>
      <c r="U42" s="132"/>
      <c r="V42" s="132"/>
      <c r="W42" s="132"/>
      <c r="X42" s="149"/>
      <c r="Y42" s="142"/>
      <c r="Z42" s="149"/>
      <c r="AA42" s="149"/>
      <c r="AB42" s="150"/>
      <c r="AC42" s="150"/>
      <c r="AD42" s="150"/>
      <c r="AE42" s="150"/>
      <c r="AF42" s="150"/>
      <c r="AG42" s="150"/>
      <c r="AH42" s="150"/>
      <c r="AI42" s="150"/>
      <c r="AJ42" s="150"/>
      <c r="AK42" s="150"/>
      <c r="AL42" s="150"/>
      <c r="AM42" s="150"/>
      <c r="AN42" s="150"/>
      <c r="AO42" s="150"/>
      <c r="AP42" s="150"/>
      <c r="AQ42" s="150"/>
      <c r="AR42" s="150"/>
      <c r="AS42" s="151"/>
      <c r="AT42" s="123"/>
      <c r="AU42" s="67"/>
    </row>
    <row r="43" spans="2:47" s="115" customFormat="1" ht="16.5" customHeight="1">
      <c r="B43" s="287"/>
      <c r="C43" s="63" t="s">
        <v>94</v>
      </c>
      <c r="D43" s="139">
        <f aca="true" t="shared" si="15" ref="D43:AR43">D44+D45</f>
        <v>0</v>
      </c>
      <c r="E43" s="139">
        <f t="shared" si="15"/>
        <v>0</v>
      </c>
      <c r="F43" s="139">
        <f t="shared" si="15"/>
        <v>0</v>
      </c>
      <c r="G43" s="139">
        <f t="shared" si="15"/>
        <v>0</v>
      </c>
      <c r="H43" s="139">
        <f t="shared" si="15"/>
        <v>0</v>
      </c>
      <c r="I43" s="139">
        <f t="shared" si="15"/>
        <v>0</v>
      </c>
      <c r="J43" s="139">
        <f t="shared" si="15"/>
        <v>0</v>
      </c>
      <c r="K43" s="139">
        <f t="shared" si="15"/>
        <v>0</v>
      </c>
      <c r="L43" s="139">
        <f t="shared" si="15"/>
        <v>0</v>
      </c>
      <c r="M43" s="139">
        <f t="shared" si="15"/>
        <v>0</v>
      </c>
      <c r="N43" s="139">
        <f t="shared" si="15"/>
        <v>0</v>
      </c>
      <c r="O43" s="139">
        <f t="shared" si="15"/>
        <v>0</v>
      </c>
      <c r="P43" s="139">
        <f t="shared" si="15"/>
        <v>0</v>
      </c>
      <c r="Q43" s="139">
        <f t="shared" si="15"/>
        <v>0</v>
      </c>
      <c r="R43" s="139">
        <f t="shared" si="15"/>
        <v>0</v>
      </c>
      <c r="S43" s="139">
        <f t="shared" si="15"/>
        <v>0</v>
      </c>
      <c r="T43" s="139">
        <f t="shared" si="15"/>
        <v>0</v>
      </c>
      <c r="U43" s="139">
        <f t="shared" si="15"/>
        <v>0</v>
      </c>
      <c r="V43" s="139">
        <f t="shared" si="15"/>
        <v>0</v>
      </c>
      <c r="W43" s="139">
        <f t="shared" si="15"/>
        <v>0</v>
      </c>
      <c r="X43" s="139">
        <f t="shared" si="15"/>
        <v>0</v>
      </c>
      <c r="Y43" s="139">
        <f t="shared" si="15"/>
        <v>0</v>
      </c>
      <c r="Z43" s="139">
        <f t="shared" si="15"/>
        <v>0</v>
      </c>
      <c r="AA43" s="139">
        <f t="shared" si="15"/>
        <v>0</v>
      </c>
      <c r="AB43" s="139">
        <f t="shared" si="15"/>
        <v>0</v>
      </c>
      <c r="AC43" s="139">
        <f t="shared" si="15"/>
        <v>0</v>
      </c>
      <c r="AD43" s="139">
        <f t="shared" si="15"/>
        <v>0</v>
      </c>
      <c r="AE43" s="139">
        <f t="shared" si="15"/>
        <v>0</v>
      </c>
      <c r="AF43" s="139">
        <f t="shared" si="15"/>
        <v>0</v>
      </c>
      <c r="AG43" s="139">
        <f t="shared" si="15"/>
        <v>0</v>
      </c>
      <c r="AH43" s="139">
        <f t="shared" si="15"/>
        <v>0</v>
      </c>
      <c r="AI43" s="139">
        <f t="shared" si="15"/>
        <v>0</v>
      </c>
      <c r="AJ43" s="139">
        <f t="shared" si="15"/>
        <v>0</v>
      </c>
      <c r="AK43" s="139">
        <f t="shared" si="15"/>
        <v>0</v>
      </c>
      <c r="AL43" s="139">
        <f t="shared" si="15"/>
        <v>0</v>
      </c>
      <c r="AM43" s="139">
        <f t="shared" si="15"/>
        <v>0</v>
      </c>
      <c r="AN43" s="139">
        <f t="shared" si="15"/>
        <v>0</v>
      </c>
      <c r="AO43" s="139">
        <f t="shared" si="15"/>
        <v>0</v>
      </c>
      <c r="AP43" s="139">
        <f t="shared" si="15"/>
        <v>0</v>
      </c>
      <c r="AQ43" s="139">
        <f t="shared" si="15"/>
        <v>0</v>
      </c>
      <c r="AR43" s="139">
        <f t="shared" si="15"/>
        <v>0</v>
      </c>
      <c r="AS43" s="136">
        <f aca="true" t="shared" si="16" ref="AS43:AS53">+SUM(D43:AR43)</f>
        <v>0</v>
      </c>
      <c r="AT43" s="128"/>
      <c r="AU43" s="63"/>
    </row>
    <row r="44" spans="2:47" s="115" customFormat="1" ht="16.5" customHeight="1">
      <c r="B44" s="288"/>
      <c r="C44" s="68" t="s">
        <v>144</v>
      </c>
      <c r="D44" s="139">
        <v>0</v>
      </c>
      <c r="E44" s="139">
        <v>0</v>
      </c>
      <c r="F44" s="139">
        <v>0</v>
      </c>
      <c r="G44" s="139">
        <v>0</v>
      </c>
      <c r="H44" s="139">
        <v>0</v>
      </c>
      <c r="I44" s="139">
        <v>0</v>
      </c>
      <c r="J44" s="139">
        <v>0</v>
      </c>
      <c r="K44" s="139">
        <v>0</v>
      </c>
      <c r="L44" s="139">
        <v>0</v>
      </c>
      <c r="M44" s="139">
        <v>0</v>
      </c>
      <c r="N44" s="139">
        <v>0</v>
      </c>
      <c r="O44" s="139">
        <v>0</v>
      </c>
      <c r="P44" s="139">
        <v>0</v>
      </c>
      <c r="Q44" s="139">
        <v>0</v>
      </c>
      <c r="R44" s="139">
        <v>0</v>
      </c>
      <c r="S44" s="139">
        <v>0</v>
      </c>
      <c r="T44" s="139">
        <v>0</v>
      </c>
      <c r="U44" s="139">
        <v>0</v>
      </c>
      <c r="V44" s="139">
        <v>0</v>
      </c>
      <c r="W44" s="139">
        <v>0</v>
      </c>
      <c r="X44" s="139">
        <v>0</v>
      </c>
      <c r="Y44" s="139">
        <v>0</v>
      </c>
      <c r="Z44" s="139">
        <v>0</v>
      </c>
      <c r="AA44" s="139">
        <v>0</v>
      </c>
      <c r="AB44" s="139">
        <v>0</v>
      </c>
      <c r="AC44" s="139">
        <v>0</v>
      </c>
      <c r="AD44" s="139">
        <v>0</v>
      </c>
      <c r="AE44" s="139">
        <v>0</v>
      </c>
      <c r="AF44" s="139">
        <v>0</v>
      </c>
      <c r="AG44" s="139">
        <v>0</v>
      </c>
      <c r="AH44" s="139">
        <v>0</v>
      </c>
      <c r="AI44" s="139">
        <v>0</v>
      </c>
      <c r="AJ44" s="139">
        <v>0</v>
      </c>
      <c r="AK44" s="139">
        <v>0</v>
      </c>
      <c r="AL44" s="139">
        <v>0</v>
      </c>
      <c r="AM44" s="139">
        <v>0</v>
      </c>
      <c r="AN44" s="139">
        <v>0</v>
      </c>
      <c r="AO44" s="139">
        <v>0</v>
      </c>
      <c r="AP44" s="139">
        <v>0</v>
      </c>
      <c r="AQ44" s="139">
        <v>0</v>
      </c>
      <c r="AR44" s="139">
        <v>0</v>
      </c>
      <c r="AS44" s="136">
        <f t="shared" si="16"/>
        <v>0</v>
      </c>
      <c r="AT44" s="128"/>
      <c r="AU44" s="63"/>
    </row>
    <row r="45" spans="2:47" s="115" customFormat="1" ht="16.5" customHeight="1">
      <c r="B45" s="288"/>
      <c r="C45" s="68" t="s">
        <v>145</v>
      </c>
      <c r="D45" s="139">
        <v>0</v>
      </c>
      <c r="E45" s="139">
        <v>0</v>
      </c>
      <c r="F45" s="139">
        <v>0</v>
      </c>
      <c r="G45" s="139">
        <v>0</v>
      </c>
      <c r="H45" s="139">
        <v>0</v>
      </c>
      <c r="I45" s="139">
        <v>0</v>
      </c>
      <c r="J45" s="139">
        <v>0</v>
      </c>
      <c r="K45" s="139">
        <v>0</v>
      </c>
      <c r="L45" s="139">
        <v>0</v>
      </c>
      <c r="M45" s="139">
        <v>0</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39">
        <v>0</v>
      </c>
      <c r="AG45" s="139">
        <v>0</v>
      </c>
      <c r="AH45" s="139">
        <v>0</v>
      </c>
      <c r="AI45" s="139">
        <v>0</v>
      </c>
      <c r="AJ45" s="139">
        <v>0</v>
      </c>
      <c r="AK45" s="139">
        <v>0</v>
      </c>
      <c r="AL45" s="139">
        <v>0</v>
      </c>
      <c r="AM45" s="139">
        <v>0</v>
      </c>
      <c r="AN45" s="139">
        <v>0</v>
      </c>
      <c r="AO45" s="139">
        <v>0</v>
      </c>
      <c r="AP45" s="139">
        <v>0</v>
      </c>
      <c r="AQ45" s="139">
        <v>0</v>
      </c>
      <c r="AR45" s="139">
        <v>0</v>
      </c>
      <c r="AS45" s="136">
        <f t="shared" si="16"/>
        <v>0</v>
      </c>
      <c r="AT45" s="128"/>
      <c r="AU45" s="63"/>
    </row>
    <row r="46" spans="1:47" s="78" customFormat="1" ht="16.5" customHeight="1">
      <c r="A46" s="69"/>
      <c r="B46" s="289"/>
      <c r="C46" s="70" t="s">
        <v>95</v>
      </c>
      <c r="D46" s="139">
        <f aca="true" t="shared" si="17" ref="D46:AR46">D47+D48</f>
        <v>0</v>
      </c>
      <c r="E46" s="139">
        <f t="shared" si="17"/>
        <v>0</v>
      </c>
      <c r="F46" s="139">
        <f t="shared" si="17"/>
        <v>0</v>
      </c>
      <c r="G46" s="139">
        <f t="shared" si="17"/>
        <v>0</v>
      </c>
      <c r="H46" s="139">
        <f t="shared" si="17"/>
        <v>0</v>
      </c>
      <c r="I46" s="139">
        <f t="shared" si="17"/>
        <v>0</v>
      </c>
      <c r="J46" s="139">
        <f t="shared" si="17"/>
        <v>0</v>
      </c>
      <c r="K46" s="139">
        <f t="shared" si="17"/>
        <v>0</v>
      </c>
      <c r="L46" s="139">
        <f t="shared" si="17"/>
        <v>0</v>
      </c>
      <c r="M46" s="139">
        <f t="shared" si="17"/>
        <v>0</v>
      </c>
      <c r="N46" s="139">
        <f t="shared" si="17"/>
        <v>0</v>
      </c>
      <c r="O46" s="139">
        <f t="shared" si="17"/>
        <v>0</v>
      </c>
      <c r="P46" s="139">
        <f t="shared" si="17"/>
        <v>0</v>
      </c>
      <c r="Q46" s="139">
        <f t="shared" si="17"/>
        <v>0</v>
      </c>
      <c r="R46" s="139">
        <f t="shared" si="17"/>
        <v>0</v>
      </c>
      <c r="S46" s="139">
        <f t="shared" si="17"/>
        <v>0</v>
      </c>
      <c r="T46" s="139">
        <f t="shared" si="17"/>
        <v>0</v>
      </c>
      <c r="U46" s="139">
        <f t="shared" si="17"/>
        <v>0</v>
      </c>
      <c r="V46" s="139">
        <f t="shared" si="17"/>
        <v>0</v>
      </c>
      <c r="W46" s="139">
        <f t="shared" si="17"/>
        <v>0</v>
      </c>
      <c r="X46" s="139">
        <f t="shared" si="17"/>
        <v>0</v>
      </c>
      <c r="Y46" s="139">
        <f t="shared" si="17"/>
        <v>0</v>
      </c>
      <c r="Z46" s="139">
        <f t="shared" si="17"/>
        <v>0</v>
      </c>
      <c r="AA46" s="139">
        <f t="shared" si="17"/>
        <v>0</v>
      </c>
      <c r="AB46" s="139">
        <f t="shared" si="17"/>
        <v>0</v>
      </c>
      <c r="AC46" s="139">
        <f t="shared" si="17"/>
        <v>0</v>
      </c>
      <c r="AD46" s="139">
        <f t="shared" si="17"/>
        <v>0</v>
      </c>
      <c r="AE46" s="139">
        <f t="shared" si="17"/>
        <v>0</v>
      </c>
      <c r="AF46" s="139">
        <f t="shared" si="17"/>
        <v>0</v>
      </c>
      <c r="AG46" s="139">
        <f t="shared" si="17"/>
        <v>0</v>
      </c>
      <c r="AH46" s="139">
        <f t="shared" si="17"/>
        <v>0</v>
      </c>
      <c r="AI46" s="139">
        <f t="shared" si="17"/>
        <v>0</v>
      </c>
      <c r="AJ46" s="139">
        <f t="shared" si="17"/>
        <v>0</v>
      </c>
      <c r="AK46" s="139">
        <f t="shared" si="17"/>
        <v>0</v>
      </c>
      <c r="AL46" s="139">
        <f t="shared" si="17"/>
        <v>0</v>
      </c>
      <c r="AM46" s="139">
        <f t="shared" si="17"/>
        <v>0</v>
      </c>
      <c r="AN46" s="139">
        <f t="shared" si="17"/>
        <v>0</v>
      </c>
      <c r="AO46" s="139">
        <f t="shared" si="17"/>
        <v>0</v>
      </c>
      <c r="AP46" s="139">
        <f t="shared" si="17"/>
        <v>0</v>
      </c>
      <c r="AQ46" s="139">
        <f t="shared" si="17"/>
        <v>0</v>
      </c>
      <c r="AR46" s="139">
        <f t="shared" si="17"/>
        <v>0</v>
      </c>
      <c r="AS46" s="136">
        <f t="shared" si="16"/>
        <v>0</v>
      </c>
      <c r="AT46" s="137"/>
      <c r="AU46" s="77"/>
    </row>
    <row r="47" spans="2:47" s="115" customFormat="1" ht="16.5" customHeight="1">
      <c r="B47" s="288"/>
      <c r="C47" s="68" t="s">
        <v>144</v>
      </c>
      <c r="D47" s="139">
        <v>0</v>
      </c>
      <c r="E47" s="139">
        <v>0</v>
      </c>
      <c r="F47" s="139">
        <v>0</v>
      </c>
      <c r="G47" s="139">
        <v>0</v>
      </c>
      <c r="H47" s="139">
        <v>0</v>
      </c>
      <c r="I47" s="139">
        <v>0</v>
      </c>
      <c r="J47" s="139">
        <v>0</v>
      </c>
      <c r="K47" s="139">
        <v>0</v>
      </c>
      <c r="L47" s="139">
        <v>0</v>
      </c>
      <c r="M47" s="139">
        <v>0</v>
      </c>
      <c r="N47" s="139">
        <v>0</v>
      </c>
      <c r="O47" s="139">
        <v>0</v>
      </c>
      <c r="P47" s="139">
        <v>0</v>
      </c>
      <c r="Q47" s="139">
        <v>0</v>
      </c>
      <c r="R47" s="139">
        <v>0</v>
      </c>
      <c r="S47" s="139">
        <v>0</v>
      </c>
      <c r="T47" s="139">
        <v>0</v>
      </c>
      <c r="U47" s="139">
        <v>0</v>
      </c>
      <c r="V47" s="139">
        <v>0</v>
      </c>
      <c r="W47" s="139">
        <v>0</v>
      </c>
      <c r="X47" s="139">
        <v>0</v>
      </c>
      <c r="Y47" s="139">
        <v>0</v>
      </c>
      <c r="Z47" s="139">
        <v>0</v>
      </c>
      <c r="AA47" s="139">
        <v>0</v>
      </c>
      <c r="AB47" s="139">
        <v>0</v>
      </c>
      <c r="AC47" s="139">
        <v>0</v>
      </c>
      <c r="AD47" s="139">
        <v>0</v>
      </c>
      <c r="AE47" s="139">
        <v>0</v>
      </c>
      <c r="AF47" s="139">
        <v>0</v>
      </c>
      <c r="AG47" s="139">
        <v>0</v>
      </c>
      <c r="AH47" s="139">
        <v>0</v>
      </c>
      <c r="AI47" s="139">
        <v>0</v>
      </c>
      <c r="AJ47" s="139">
        <v>0</v>
      </c>
      <c r="AK47" s="139">
        <v>0</v>
      </c>
      <c r="AL47" s="139">
        <v>0</v>
      </c>
      <c r="AM47" s="139">
        <v>0</v>
      </c>
      <c r="AN47" s="139">
        <v>0</v>
      </c>
      <c r="AO47" s="139">
        <v>0</v>
      </c>
      <c r="AP47" s="139">
        <v>0</v>
      </c>
      <c r="AQ47" s="139">
        <v>0</v>
      </c>
      <c r="AR47" s="139">
        <v>0</v>
      </c>
      <c r="AS47" s="136">
        <f t="shared" si="16"/>
        <v>0</v>
      </c>
      <c r="AT47" s="128"/>
      <c r="AU47" s="63"/>
    </row>
    <row r="48" spans="2:47" s="115" customFormat="1" ht="16.5" customHeight="1">
      <c r="B48" s="288"/>
      <c r="C48" s="68" t="s">
        <v>145</v>
      </c>
      <c r="D48" s="139">
        <v>0</v>
      </c>
      <c r="E48" s="139">
        <v>0</v>
      </c>
      <c r="F48" s="139">
        <v>0</v>
      </c>
      <c r="G48" s="139">
        <v>0</v>
      </c>
      <c r="H48" s="139">
        <v>0</v>
      </c>
      <c r="I48" s="139">
        <v>0</v>
      </c>
      <c r="J48" s="139">
        <v>0</v>
      </c>
      <c r="K48" s="139">
        <v>0</v>
      </c>
      <c r="L48" s="139">
        <v>0</v>
      </c>
      <c r="M48" s="139">
        <v>0</v>
      </c>
      <c r="N48" s="139">
        <v>0</v>
      </c>
      <c r="O48" s="139">
        <v>0</v>
      </c>
      <c r="P48" s="139">
        <v>0</v>
      </c>
      <c r="Q48" s="139">
        <v>0</v>
      </c>
      <c r="R48" s="139">
        <v>0</v>
      </c>
      <c r="S48" s="139">
        <v>0</v>
      </c>
      <c r="T48" s="139">
        <v>0</v>
      </c>
      <c r="U48" s="139">
        <v>0</v>
      </c>
      <c r="V48" s="139">
        <v>0</v>
      </c>
      <c r="W48" s="139">
        <v>0</v>
      </c>
      <c r="X48" s="139">
        <v>0</v>
      </c>
      <c r="Y48" s="139">
        <v>0</v>
      </c>
      <c r="Z48" s="139">
        <v>0</v>
      </c>
      <c r="AA48" s="139">
        <v>0</v>
      </c>
      <c r="AB48" s="139">
        <v>0</v>
      </c>
      <c r="AC48" s="139">
        <v>0</v>
      </c>
      <c r="AD48" s="139">
        <v>0</v>
      </c>
      <c r="AE48" s="139">
        <v>0</v>
      </c>
      <c r="AF48" s="139">
        <v>0</v>
      </c>
      <c r="AG48" s="139">
        <v>0</v>
      </c>
      <c r="AH48" s="139">
        <v>0</v>
      </c>
      <c r="AI48" s="139">
        <v>0</v>
      </c>
      <c r="AJ48" s="139">
        <v>0</v>
      </c>
      <c r="AK48" s="139">
        <v>0</v>
      </c>
      <c r="AL48" s="139">
        <v>0</v>
      </c>
      <c r="AM48" s="139">
        <v>0</v>
      </c>
      <c r="AN48" s="139">
        <v>0</v>
      </c>
      <c r="AO48" s="139">
        <v>0</v>
      </c>
      <c r="AP48" s="139">
        <v>0</v>
      </c>
      <c r="AQ48" s="139">
        <v>0</v>
      </c>
      <c r="AR48" s="139">
        <v>0</v>
      </c>
      <c r="AS48" s="136">
        <f t="shared" si="16"/>
        <v>0</v>
      </c>
      <c r="AT48" s="128"/>
      <c r="AU48" s="63"/>
    </row>
    <row r="49" spans="1:47" s="78" customFormat="1" ht="16.5" customHeight="1">
      <c r="A49" s="69"/>
      <c r="B49" s="289"/>
      <c r="C49" s="70" t="s">
        <v>96</v>
      </c>
      <c r="D49" s="139">
        <f aca="true" t="shared" si="18" ref="D49:AR49">D50+D51</f>
        <v>0</v>
      </c>
      <c r="E49" s="139">
        <f t="shared" si="18"/>
        <v>0</v>
      </c>
      <c r="F49" s="139">
        <f t="shared" si="18"/>
        <v>0</v>
      </c>
      <c r="G49" s="139">
        <f t="shared" si="18"/>
        <v>0</v>
      </c>
      <c r="H49" s="139">
        <f t="shared" si="18"/>
        <v>0</v>
      </c>
      <c r="I49" s="139">
        <f t="shared" si="18"/>
        <v>0</v>
      </c>
      <c r="J49" s="139">
        <f t="shared" si="18"/>
        <v>0</v>
      </c>
      <c r="K49" s="139">
        <f t="shared" si="18"/>
        <v>0</v>
      </c>
      <c r="L49" s="139">
        <f t="shared" si="18"/>
        <v>0</v>
      </c>
      <c r="M49" s="139">
        <f t="shared" si="18"/>
        <v>0</v>
      </c>
      <c r="N49" s="139">
        <f t="shared" si="18"/>
        <v>0</v>
      </c>
      <c r="O49" s="139">
        <f t="shared" si="18"/>
        <v>0</v>
      </c>
      <c r="P49" s="139">
        <f t="shared" si="18"/>
        <v>0</v>
      </c>
      <c r="Q49" s="139">
        <f t="shared" si="18"/>
        <v>0</v>
      </c>
      <c r="R49" s="139">
        <f t="shared" si="18"/>
        <v>0</v>
      </c>
      <c r="S49" s="139">
        <f t="shared" si="18"/>
        <v>0</v>
      </c>
      <c r="T49" s="139">
        <f t="shared" si="18"/>
        <v>0</v>
      </c>
      <c r="U49" s="139">
        <f t="shared" si="18"/>
        <v>0</v>
      </c>
      <c r="V49" s="139">
        <f t="shared" si="18"/>
        <v>0</v>
      </c>
      <c r="W49" s="139">
        <f t="shared" si="18"/>
        <v>0</v>
      </c>
      <c r="X49" s="139">
        <f t="shared" si="18"/>
        <v>0</v>
      </c>
      <c r="Y49" s="139">
        <f t="shared" si="18"/>
        <v>0</v>
      </c>
      <c r="Z49" s="139">
        <f t="shared" si="18"/>
        <v>0</v>
      </c>
      <c r="AA49" s="139">
        <f t="shared" si="18"/>
        <v>0</v>
      </c>
      <c r="AB49" s="139">
        <f t="shared" si="18"/>
        <v>0</v>
      </c>
      <c r="AC49" s="139">
        <f t="shared" si="18"/>
        <v>0</v>
      </c>
      <c r="AD49" s="139">
        <f t="shared" si="18"/>
        <v>0</v>
      </c>
      <c r="AE49" s="139">
        <f t="shared" si="18"/>
        <v>0</v>
      </c>
      <c r="AF49" s="139">
        <f t="shared" si="18"/>
        <v>0</v>
      </c>
      <c r="AG49" s="139">
        <f t="shared" si="18"/>
        <v>0</v>
      </c>
      <c r="AH49" s="139">
        <f t="shared" si="18"/>
        <v>0</v>
      </c>
      <c r="AI49" s="139">
        <f t="shared" si="18"/>
        <v>0</v>
      </c>
      <c r="AJ49" s="139">
        <f t="shared" si="18"/>
        <v>0</v>
      </c>
      <c r="AK49" s="139">
        <f t="shared" si="18"/>
        <v>0</v>
      </c>
      <c r="AL49" s="139">
        <f t="shared" si="18"/>
        <v>0</v>
      </c>
      <c r="AM49" s="139">
        <f t="shared" si="18"/>
        <v>0</v>
      </c>
      <c r="AN49" s="139">
        <f t="shared" si="18"/>
        <v>0</v>
      </c>
      <c r="AO49" s="139">
        <f t="shared" si="18"/>
        <v>0</v>
      </c>
      <c r="AP49" s="139">
        <f t="shared" si="18"/>
        <v>0</v>
      </c>
      <c r="AQ49" s="139">
        <f t="shared" si="18"/>
        <v>0</v>
      </c>
      <c r="AR49" s="139">
        <f t="shared" si="18"/>
        <v>0</v>
      </c>
      <c r="AS49" s="136">
        <f t="shared" si="16"/>
        <v>0</v>
      </c>
      <c r="AT49" s="137"/>
      <c r="AU49" s="77"/>
    </row>
    <row r="50" spans="2:47" s="115" customFormat="1" ht="16.5" customHeight="1">
      <c r="B50" s="288"/>
      <c r="C50" s="68" t="s">
        <v>144</v>
      </c>
      <c r="D50" s="139">
        <v>0</v>
      </c>
      <c r="E50" s="139">
        <v>0</v>
      </c>
      <c r="F50" s="139">
        <v>0</v>
      </c>
      <c r="G50" s="139">
        <v>0</v>
      </c>
      <c r="H50" s="139">
        <v>0</v>
      </c>
      <c r="I50" s="139">
        <v>0</v>
      </c>
      <c r="J50" s="139">
        <v>0</v>
      </c>
      <c r="K50" s="139">
        <v>0</v>
      </c>
      <c r="L50" s="139">
        <v>0</v>
      </c>
      <c r="M50" s="139">
        <v>0</v>
      </c>
      <c r="N50" s="139">
        <v>0</v>
      </c>
      <c r="O50" s="139">
        <v>0</v>
      </c>
      <c r="P50" s="139">
        <v>0</v>
      </c>
      <c r="Q50" s="139">
        <v>0</v>
      </c>
      <c r="R50" s="139">
        <v>0</v>
      </c>
      <c r="S50" s="139">
        <v>0</v>
      </c>
      <c r="T50" s="139">
        <v>0</v>
      </c>
      <c r="U50" s="139">
        <v>0</v>
      </c>
      <c r="V50" s="139">
        <v>0</v>
      </c>
      <c r="W50" s="139">
        <v>0</v>
      </c>
      <c r="X50" s="139">
        <v>0</v>
      </c>
      <c r="Y50" s="139">
        <v>0</v>
      </c>
      <c r="Z50" s="139">
        <v>0</v>
      </c>
      <c r="AA50" s="139">
        <v>0</v>
      </c>
      <c r="AB50" s="139">
        <v>0</v>
      </c>
      <c r="AC50" s="139">
        <v>0</v>
      </c>
      <c r="AD50" s="139">
        <v>0</v>
      </c>
      <c r="AE50" s="139">
        <v>0</v>
      </c>
      <c r="AF50" s="139">
        <v>0</v>
      </c>
      <c r="AG50" s="139">
        <v>0</v>
      </c>
      <c r="AH50" s="139">
        <v>0</v>
      </c>
      <c r="AI50" s="139">
        <v>0</v>
      </c>
      <c r="AJ50" s="139">
        <v>0</v>
      </c>
      <c r="AK50" s="139">
        <v>0</v>
      </c>
      <c r="AL50" s="139">
        <v>0</v>
      </c>
      <c r="AM50" s="139">
        <v>0</v>
      </c>
      <c r="AN50" s="139">
        <v>0</v>
      </c>
      <c r="AO50" s="139">
        <v>0</v>
      </c>
      <c r="AP50" s="139">
        <v>0</v>
      </c>
      <c r="AQ50" s="139">
        <v>0</v>
      </c>
      <c r="AR50" s="139">
        <v>0</v>
      </c>
      <c r="AS50" s="136">
        <f t="shared" si="16"/>
        <v>0</v>
      </c>
      <c r="AT50" s="128"/>
      <c r="AU50" s="63"/>
    </row>
    <row r="51" spans="2:47" s="115" customFormat="1" ht="16.5" customHeight="1">
      <c r="B51" s="288"/>
      <c r="C51" s="68" t="s">
        <v>145</v>
      </c>
      <c r="D51" s="139">
        <v>0</v>
      </c>
      <c r="E51" s="139">
        <v>0</v>
      </c>
      <c r="F51" s="139">
        <v>0</v>
      </c>
      <c r="G51" s="139">
        <v>0</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139">
        <v>0</v>
      </c>
      <c r="X51" s="139">
        <v>0</v>
      </c>
      <c r="Y51" s="139">
        <v>0</v>
      </c>
      <c r="Z51" s="139">
        <v>0</v>
      </c>
      <c r="AA51" s="139">
        <v>0</v>
      </c>
      <c r="AB51" s="139">
        <v>0</v>
      </c>
      <c r="AC51" s="139">
        <v>0</v>
      </c>
      <c r="AD51" s="139">
        <v>0</v>
      </c>
      <c r="AE51" s="139">
        <v>0</v>
      </c>
      <c r="AF51" s="139">
        <v>0</v>
      </c>
      <c r="AG51" s="139">
        <v>0</v>
      </c>
      <c r="AH51" s="139">
        <v>0</v>
      </c>
      <c r="AI51" s="139">
        <v>0</v>
      </c>
      <c r="AJ51" s="139">
        <v>0</v>
      </c>
      <c r="AK51" s="139">
        <v>0</v>
      </c>
      <c r="AL51" s="139">
        <v>0</v>
      </c>
      <c r="AM51" s="139">
        <v>0</v>
      </c>
      <c r="AN51" s="139">
        <v>0</v>
      </c>
      <c r="AO51" s="139">
        <v>0</v>
      </c>
      <c r="AP51" s="139">
        <v>0</v>
      </c>
      <c r="AQ51" s="139">
        <v>0</v>
      </c>
      <c r="AR51" s="139">
        <v>0</v>
      </c>
      <c r="AS51" s="136">
        <f t="shared" si="16"/>
        <v>0</v>
      </c>
      <c r="AT51" s="128"/>
      <c r="AU51" s="63"/>
    </row>
    <row r="52" spans="1:47" s="78" customFormat="1" ht="16.5" customHeight="1">
      <c r="A52" s="69"/>
      <c r="B52" s="289"/>
      <c r="C52" s="70" t="s">
        <v>131</v>
      </c>
      <c r="D52" s="138">
        <f aca="true" t="shared" si="19" ref="D52:AR52">+SUM(D49,D46,D43)</f>
        <v>0</v>
      </c>
      <c r="E52" s="138">
        <f t="shared" si="19"/>
        <v>0</v>
      </c>
      <c r="F52" s="138">
        <f t="shared" si="19"/>
        <v>0</v>
      </c>
      <c r="G52" s="138">
        <f t="shared" si="19"/>
        <v>0</v>
      </c>
      <c r="H52" s="138">
        <f t="shared" si="19"/>
        <v>0</v>
      </c>
      <c r="I52" s="138">
        <f t="shared" si="19"/>
        <v>0</v>
      </c>
      <c r="J52" s="138">
        <f t="shared" si="19"/>
        <v>0</v>
      </c>
      <c r="K52" s="138">
        <f t="shared" si="19"/>
        <v>0</v>
      </c>
      <c r="L52" s="138">
        <f t="shared" si="19"/>
        <v>0</v>
      </c>
      <c r="M52" s="138">
        <f t="shared" si="19"/>
        <v>0</v>
      </c>
      <c r="N52" s="138">
        <f t="shared" si="19"/>
        <v>0</v>
      </c>
      <c r="O52" s="138">
        <f t="shared" si="19"/>
        <v>0</v>
      </c>
      <c r="P52" s="138">
        <f t="shared" si="19"/>
        <v>0</v>
      </c>
      <c r="Q52" s="138">
        <f t="shared" si="19"/>
        <v>0</v>
      </c>
      <c r="R52" s="138">
        <f t="shared" si="19"/>
        <v>0</v>
      </c>
      <c r="S52" s="138">
        <f t="shared" si="19"/>
        <v>0</v>
      </c>
      <c r="T52" s="138">
        <f t="shared" si="19"/>
        <v>0</v>
      </c>
      <c r="U52" s="138">
        <f t="shared" si="19"/>
        <v>0</v>
      </c>
      <c r="V52" s="138">
        <f t="shared" si="19"/>
        <v>0</v>
      </c>
      <c r="W52" s="138">
        <f t="shared" si="19"/>
        <v>0</v>
      </c>
      <c r="X52" s="138">
        <f t="shared" si="19"/>
        <v>0</v>
      </c>
      <c r="Y52" s="138">
        <f t="shared" si="19"/>
        <v>0</v>
      </c>
      <c r="Z52" s="138">
        <f t="shared" si="19"/>
        <v>0</v>
      </c>
      <c r="AA52" s="138">
        <f t="shared" si="19"/>
        <v>0</v>
      </c>
      <c r="AB52" s="138">
        <f t="shared" si="19"/>
        <v>0</v>
      </c>
      <c r="AC52" s="138">
        <f t="shared" si="19"/>
        <v>0</v>
      </c>
      <c r="AD52" s="138">
        <f t="shared" si="19"/>
        <v>0</v>
      </c>
      <c r="AE52" s="138">
        <f t="shared" si="19"/>
        <v>0</v>
      </c>
      <c r="AF52" s="138">
        <f t="shared" si="19"/>
        <v>0</v>
      </c>
      <c r="AG52" s="138">
        <f t="shared" si="19"/>
        <v>0</v>
      </c>
      <c r="AH52" s="138">
        <f t="shared" si="19"/>
        <v>0</v>
      </c>
      <c r="AI52" s="138">
        <f t="shared" si="19"/>
        <v>0</v>
      </c>
      <c r="AJ52" s="138">
        <f t="shared" si="19"/>
        <v>0</v>
      </c>
      <c r="AK52" s="138">
        <f t="shared" si="19"/>
        <v>0</v>
      </c>
      <c r="AL52" s="138">
        <f t="shared" si="19"/>
        <v>0</v>
      </c>
      <c r="AM52" s="138">
        <f t="shared" si="19"/>
        <v>0</v>
      </c>
      <c r="AN52" s="138">
        <f t="shared" si="19"/>
        <v>0</v>
      </c>
      <c r="AO52" s="138">
        <f t="shared" si="19"/>
        <v>0</v>
      </c>
      <c r="AP52" s="138">
        <f t="shared" si="19"/>
        <v>0</v>
      </c>
      <c r="AQ52" s="138">
        <f t="shared" si="19"/>
        <v>0</v>
      </c>
      <c r="AR52" s="138">
        <f t="shared" si="19"/>
        <v>0</v>
      </c>
      <c r="AS52" s="136">
        <f t="shared" si="16"/>
        <v>0</v>
      </c>
      <c r="AT52" s="137"/>
      <c r="AU52" s="77"/>
    </row>
    <row r="53" spans="2:47" s="76" customFormat="1" ht="30" customHeight="1">
      <c r="B53" s="286"/>
      <c r="C53" s="71" t="s">
        <v>103</v>
      </c>
      <c r="D53" s="143">
        <f aca="true" t="shared" si="20" ref="D53:AR53">+D52+D41</f>
        <v>0</v>
      </c>
      <c r="E53" s="143">
        <f t="shared" si="20"/>
        <v>0</v>
      </c>
      <c r="F53" s="143">
        <f t="shared" si="20"/>
        <v>0</v>
      </c>
      <c r="G53" s="143">
        <f t="shared" si="20"/>
        <v>0</v>
      </c>
      <c r="H53" s="143">
        <f t="shared" si="20"/>
        <v>0</v>
      </c>
      <c r="I53" s="143">
        <f t="shared" si="20"/>
        <v>0</v>
      </c>
      <c r="J53" s="143">
        <f t="shared" si="20"/>
        <v>0</v>
      </c>
      <c r="K53" s="143">
        <f t="shared" si="20"/>
        <v>0</v>
      </c>
      <c r="L53" s="143">
        <f t="shared" si="20"/>
        <v>0</v>
      </c>
      <c r="M53" s="143">
        <f t="shared" si="20"/>
        <v>0</v>
      </c>
      <c r="N53" s="143">
        <f t="shared" si="20"/>
        <v>0</v>
      </c>
      <c r="O53" s="143">
        <f t="shared" si="20"/>
        <v>0</v>
      </c>
      <c r="P53" s="143">
        <f t="shared" si="20"/>
        <v>5.4</v>
      </c>
      <c r="Q53" s="143">
        <f t="shared" si="20"/>
        <v>0</v>
      </c>
      <c r="R53" s="143">
        <f t="shared" si="20"/>
        <v>0</v>
      </c>
      <c r="S53" s="143">
        <f t="shared" si="20"/>
        <v>0</v>
      </c>
      <c r="T53" s="143">
        <f t="shared" si="20"/>
        <v>0</v>
      </c>
      <c r="U53" s="143">
        <f t="shared" si="20"/>
        <v>0</v>
      </c>
      <c r="V53" s="143">
        <f t="shared" si="20"/>
        <v>0</v>
      </c>
      <c r="W53" s="143">
        <f t="shared" si="20"/>
        <v>0</v>
      </c>
      <c r="X53" s="143">
        <f t="shared" si="20"/>
        <v>0</v>
      </c>
      <c r="Y53" s="143">
        <f t="shared" si="20"/>
        <v>0</v>
      </c>
      <c r="Z53" s="143">
        <f t="shared" si="20"/>
        <v>0</v>
      </c>
      <c r="AA53" s="143">
        <f t="shared" si="20"/>
        <v>0</v>
      </c>
      <c r="AB53" s="143">
        <f t="shared" si="20"/>
        <v>0</v>
      </c>
      <c r="AC53" s="143">
        <f t="shared" si="20"/>
        <v>0</v>
      </c>
      <c r="AD53" s="143">
        <f t="shared" si="20"/>
        <v>0</v>
      </c>
      <c r="AE53" s="143">
        <f t="shared" si="20"/>
        <v>0</v>
      </c>
      <c r="AF53" s="143">
        <f t="shared" si="20"/>
        <v>0</v>
      </c>
      <c r="AG53" s="143">
        <f t="shared" si="20"/>
        <v>0</v>
      </c>
      <c r="AH53" s="143">
        <f t="shared" si="20"/>
        <v>0</v>
      </c>
      <c r="AI53" s="143">
        <f t="shared" si="20"/>
        <v>0</v>
      </c>
      <c r="AJ53" s="143">
        <f t="shared" si="20"/>
        <v>0</v>
      </c>
      <c r="AK53" s="143">
        <f t="shared" si="20"/>
        <v>0</v>
      </c>
      <c r="AL53" s="143">
        <f t="shared" si="20"/>
        <v>0</v>
      </c>
      <c r="AM53" s="143">
        <f t="shared" si="20"/>
        <v>0</v>
      </c>
      <c r="AN53" s="143">
        <f t="shared" si="20"/>
        <v>0</v>
      </c>
      <c r="AO53" s="143">
        <f t="shared" si="20"/>
        <v>0</v>
      </c>
      <c r="AP53" s="143">
        <f t="shared" si="20"/>
        <v>0</v>
      </c>
      <c r="AQ53" s="143">
        <f t="shared" si="20"/>
        <v>0</v>
      </c>
      <c r="AR53" s="143">
        <f t="shared" si="20"/>
        <v>0</v>
      </c>
      <c r="AS53" s="144">
        <f t="shared" si="16"/>
        <v>5.4</v>
      </c>
      <c r="AT53" s="123"/>
      <c r="AU53" s="67"/>
    </row>
    <row r="54" spans="2:47" s="76" customFormat="1" ht="30" customHeight="1">
      <c r="B54" s="286"/>
      <c r="C54" s="71" t="s">
        <v>280</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139">
        <f>'[1]B'!AS54+'[2]B'!AS54+'[3]B'!AS54+'[4]B'!AS54+'[5]B'!AS54+'[6]B'!AS54+'[7]B'!AS54+'[8]B'!AS54+'[9]B'!AS54+'[10]B'!AS54+'[11]B'!AS54</f>
        <v>0</v>
      </c>
      <c r="AT54" s="123"/>
      <c r="AU54" s="67"/>
    </row>
    <row r="55" spans="2:47" s="76" customFormat="1" ht="30" customHeight="1">
      <c r="B55" s="286"/>
      <c r="C55" s="71" t="s">
        <v>282</v>
      </c>
      <c r="D55" s="143">
        <f aca="true" t="shared" si="21" ref="D55:AR55">+D18+D29+D41+D52+D54</f>
        <v>0</v>
      </c>
      <c r="E55" s="143">
        <f t="shared" si="21"/>
        <v>0</v>
      </c>
      <c r="F55" s="143">
        <f t="shared" si="21"/>
        <v>0</v>
      </c>
      <c r="G55" s="143">
        <f t="shared" si="21"/>
        <v>0</v>
      </c>
      <c r="H55" s="143">
        <f t="shared" si="21"/>
        <v>0</v>
      </c>
      <c r="I55" s="143">
        <f t="shared" si="21"/>
        <v>0</v>
      </c>
      <c r="J55" s="143">
        <f t="shared" si="21"/>
        <v>0</v>
      </c>
      <c r="K55" s="143">
        <f t="shared" si="21"/>
        <v>0</v>
      </c>
      <c r="L55" s="143">
        <f t="shared" si="21"/>
        <v>0</v>
      </c>
      <c r="M55" s="143">
        <f t="shared" si="21"/>
        <v>0</v>
      </c>
      <c r="N55" s="143">
        <f t="shared" si="21"/>
        <v>4084.848589882809</v>
      </c>
      <c r="O55" s="143">
        <f t="shared" si="21"/>
        <v>16</v>
      </c>
      <c r="P55" s="143">
        <f t="shared" si="21"/>
        <v>298.2125</v>
      </c>
      <c r="Q55" s="143">
        <f t="shared" si="21"/>
        <v>0</v>
      </c>
      <c r="R55" s="143">
        <f t="shared" si="21"/>
        <v>0</v>
      </c>
      <c r="S55" s="143">
        <f t="shared" si="21"/>
        <v>0</v>
      </c>
      <c r="T55" s="143">
        <f t="shared" si="21"/>
        <v>0</v>
      </c>
      <c r="U55" s="143">
        <f t="shared" si="21"/>
        <v>0</v>
      </c>
      <c r="V55" s="143">
        <f t="shared" si="21"/>
        <v>0</v>
      </c>
      <c r="W55" s="143">
        <f t="shared" si="21"/>
        <v>0</v>
      </c>
      <c r="X55" s="143">
        <f t="shared" si="21"/>
        <v>0</v>
      </c>
      <c r="Y55" s="143">
        <f t="shared" si="21"/>
        <v>0</v>
      </c>
      <c r="Z55" s="143">
        <f t="shared" si="21"/>
        <v>0</v>
      </c>
      <c r="AA55" s="143">
        <f t="shared" si="21"/>
        <v>0</v>
      </c>
      <c r="AB55" s="143">
        <f t="shared" si="21"/>
        <v>0</v>
      </c>
      <c r="AC55" s="143">
        <f t="shared" si="21"/>
        <v>0</v>
      </c>
      <c r="AD55" s="143">
        <f t="shared" si="21"/>
        <v>0</v>
      </c>
      <c r="AE55" s="143">
        <f t="shared" si="21"/>
        <v>0</v>
      </c>
      <c r="AF55" s="143">
        <f t="shared" si="21"/>
        <v>0</v>
      </c>
      <c r="AG55" s="143">
        <f t="shared" si="21"/>
        <v>0</v>
      </c>
      <c r="AH55" s="143">
        <f t="shared" si="21"/>
        <v>0</v>
      </c>
      <c r="AI55" s="143">
        <f t="shared" si="21"/>
        <v>0</v>
      </c>
      <c r="AJ55" s="143">
        <f t="shared" si="21"/>
        <v>0</v>
      </c>
      <c r="AK55" s="143">
        <f t="shared" si="21"/>
        <v>0</v>
      </c>
      <c r="AL55" s="143">
        <f t="shared" si="21"/>
        <v>0</v>
      </c>
      <c r="AM55" s="143">
        <f t="shared" si="21"/>
        <v>0</v>
      </c>
      <c r="AN55" s="143">
        <f t="shared" si="21"/>
        <v>0</v>
      </c>
      <c r="AO55" s="143">
        <f t="shared" si="21"/>
        <v>0</v>
      </c>
      <c r="AP55" s="143">
        <f t="shared" si="21"/>
        <v>8.68</v>
      </c>
      <c r="AQ55" s="143">
        <f t="shared" si="21"/>
        <v>0</v>
      </c>
      <c r="AR55" s="143">
        <f t="shared" si="21"/>
        <v>0</v>
      </c>
      <c r="AS55" s="144">
        <f>+SUM(D55:AR55)</f>
        <v>4407.741089882809</v>
      </c>
      <c r="AT55" s="123"/>
      <c r="AU55" s="67"/>
    </row>
    <row r="56" spans="1:46" s="77" customFormat="1" ht="18.75">
      <c r="A56" s="69"/>
      <c r="B56" s="289"/>
      <c r="C56" s="72" t="s">
        <v>281</v>
      </c>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139">
        <f>'[1]B'!AS56+'[2]B'!AS56+'[3]B'!AS56+'[4]B'!AS56+'[5]B'!AS56+'[6]B'!AS56+'[7]B'!AS56+'[8]B'!AS56+'[9]B'!AS56+'[10]B'!AS56+'[11]B'!AS56</f>
        <v>540.732925624508</v>
      </c>
      <c r="AT56" s="137"/>
    </row>
    <row r="57" spans="2:47" s="292" customFormat="1" ht="9.75" customHeight="1">
      <c r="B57" s="293"/>
      <c r="C57" s="294"/>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6"/>
      <c r="AP57" s="129"/>
      <c r="AQ57" s="297"/>
      <c r="AR57" s="145"/>
      <c r="AS57" s="146"/>
      <c r="AT57" s="147"/>
      <c r="AU57" s="116"/>
    </row>
    <row r="58" spans="1:47" s="302" customFormat="1" ht="65.25" customHeight="1">
      <c r="A58" s="73"/>
      <c r="B58" s="298"/>
      <c r="C58" s="299" t="s">
        <v>0</v>
      </c>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300"/>
      <c r="AU58" s="301"/>
    </row>
  </sheetData>
  <sheetProtection/>
  <mergeCells count="6">
    <mergeCell ref="C58:AS58"/>
    <mergeCell ref="C2:AS2"/>
    <mergeCell ref="C3:AS3"/>
    <mergeCell ref="C4:AS4"/>
    <mergeCell ref="C5:AS5"/>
    <mergeCell ref="D6:AT6"/>
  </mergeCells>
  <conditionalFormatting sqref="D6:F6">
    <cfRule type="expression" priority="1" dxfId="3" stopIfTrue="1">
      <formula>COUNTA(D9:AS56)&lt;&gt;COUNTIF(D9:AS56,"&gt;=0")</formula>
    </cfRule>
  </conditionalFormatting>
  <conditionalFormatting sqref="G6">
    <cfRule type="expression" priority="2" dxfId="3" stopIfTrue="1">
      <formula>COUNTA(G9:AU56)&lt;&gt;COUNTIF(G9:AU56,"&gt;=0")</formula>
    </cfRule>
  </conditionalFormatting>
  <conditionalFormatting sqref="H6">
    <cfRule type="expression" priority="3" dxfId="3" stopIfTrue="1">
      <formula>COUNTA(H9:AU56)&lt;&gt;COUNTIF(H9:AU56,"&gt;=0")</formula>
    </cfRule>
  </conditionalFormatting>
  <conditionalFormatting sqref="I6">
    <cfRule type="expression" priority="4" dxfId="3" stopIfTrue="1">
      <formula>COUNTA(I9:AU56)&lt;&gt;COUNTIF(I9:AU56,"&gt;=0")</formula>
    </cfRule>
  </conditionalFormatting>
  <conditionalFormatting sqref="J6">
    <cfRule type="expression" priority="5" dxfId="3" stopIfTrue="1">
      <formula>COUNTA(J9:AU56)&lt;&gt;COUNTIF(J9:AU56,"&gt;=0")</formula>
    </cfRule>
  </conditionalFormatting>
  <conditionalFormatting sqref="K6">
    <cfRule type="expression" priority="6" dxfId="3" stopIfTrue="1">
      <formula>COUNTA(K9:AU56)&lt;&gt;COUNTIF(K9:AU56,"&gt;=0")</formula>
    </cfRule>
  </conditionalFormatting>
  <conditionalFormatting sqref="L6">
    <cfRule type="expression" priority="7" dxfId="3" stopIfTrue="1">
      <formula>COUNTA(L9:AU56)&lt;&gt;COUNTIF(L9:AU56,"&gt;=0")</formula>
    </cfRule>
  </conditionalFormatting>
  <conditionalFormatting sqref="M6">
    <cfRule type="expression" priority="8" dxfId="3" stopIfTrue="1">
      <formula>COUNTA(M9:AU56)&lt;&gt;COUNTIF(M9:AU56,"&gt;=0")</formula>
    </cfRule>
  </conditionalFormatting>
  <conditionalFormatting sqref="N6">
    <cfRule type="expression" priority="9" dxfId="3" stopIfTrue="1">
      <formula>COUNTA(N9:AU56)&lt;&gt;COUNTIF(N9:AU56,"&gt;=0")</formula>
    </cfRule>
  </conditionalFormatting>
  <conditionalFormatting sqref="O6">
    <cfRule type="expression" priority="10" dxfId="3" stopIfTrue="1">
      <formula>COUNTA(O9:AU56)&lt;&gt;COUNTIF(O9:AU56,"&gt;=0")</formula>
    </cfRule>
  </conditionalFormatting>
  <conditionalFormatting sqref="P6">
    <cfRule type="expression" priority="11" dxfId="3" stopIfTrue="1">
      <formula>COUNTA(P9:AU56)&lt;&gt;COUNTIF(P9:AU56,"&gt;=0")</formula>
    </cfRule>
  </conditionalFormatting>
  <conditionalFormatting sqref="Q6">
    <cfRule type="expression" priority="12" dxfId="3" stopIfTrue="1">
      <formula>COUNTA(Q9:AU56)&lt;&gt;COUNTIF(Q9:AU56,"&gt;=0")</formula>
    </cfRule>
  </conditionalFormatting>
  <conditionalFormatting sqref="R6">
    <cfRule type="expression" priority="13" dxfId="3" stopIfTrue="1">
      <formula>COUNTA(R9:AU56)&lt;&gt;COUNTIF(R9:AU56,"&gt;=0")</formula>
    </cfRule>
  </conditionalFormatting>
  <conditionalFormatting sqref="S6">
    <cfRule type="expression" priority="14" dxfId="3" stopIfTrue="1">
      <formula>COUNTA(S9:AU56)&lt;&gt;COUNTIF(S9:AU56,"&gt;=0")</formula>
    </cfRule>
  </conditionalFormatting>
  <conditionalFormatting sqref="T6">
    <cfRule type="expression" priority="15" dxfId="3" stopIfTrue="1">
      <formula>COUNTA(T9:AU56)&lt;&gt;COUNTIF(T9:AU56,"&gt;=0")</formula>
    </cfRule>
  </conditionalFormatting>
  <conditionalFormatting sqref="U6">
    <cfRule type="expression" priority="16" dxfId="3" stopIfTrue="1">
      <formula>COUNTA(U9:AU56)&lt;&gt;COUNTIF(U9:AU56,"&gt;=0")</formula>
    </cfRule>
  </conditionalFormatting>
  <conditionalFormatting sqref="V6">
    <cfRule type="expression" priority="17" dxfId="3" stopIfTrue="1">
      <formula>COUNTA(V9:AU56)&lt;&gt;COUNTIF(V9:AU56,"&gt;=0")</formula>
    </cfRule>
  </conditionalFormatting>
  <conditionalFormatting sqref="W6">
    <cfRule type="expression" priority="18" dxfId="3" stopIfTrue="1">
      <formula>COUNTA(W9:AU56)&lt;&gt;COUNTIF(W9:AU56,"&gt;=0")</formula>
    </cfRule>
  </conditionalFormatting>
  <conditionalFormatting sqref="X6">
    <cfRule type="expression" priority="19" dxfId="3" stopIfTrue="1">
      <formula>COUNTA(X9:AU56)&lt;&gt;COUNTIF(X9:AU56,"&gt;=0")</formula>
    </cfRule>
  </conditionalFormatting>
  <conditionalFormatting sqref="Y6">
    <cfRule type="expression" priority="20" dxfId="3" stopIfTrue="1">
      <formula>COUNTA(Y9:AU56)&lt;&gt;COUNTIF(Y9:AU56,"&gt;=0")</formula>
    </cfRule>
  </conditionalFormatting>
  <conditionalFormatting sqref="Z6">
    <cfRule type="expression" priority="21" dxfId="3" stopIfTrue="1">
      <formula>COUNTA(Z9:AU56)&lt;&gt;COUNTIF(Z9:AU56,"&gt;=0")</formula>
    </cfRule>
  </conditionalFormatting>
  <conditionalFormatting sqref="AA6">
    <cfRule type="expression" priority="22" dxfId="3" stopIfTrue="1">
      <formula>COUNTA(AA9:AU56)&lt;&gt;COUNTIF(AA9:AU56,"&gt;=0")</formula>
    </cfRule>
  </conditionalFormatting>
  <conditionalFormatting sqref="AB6">
    <cfRule type="expression" priority="23" dxfId="3" stopIfTrue="1">
      <formula>COUNTA(AB9:AU56)&lt;&gt;COUNTIF(AB9:AU56,"&gt;=0")</formula>
    </cfRule>
  </conditionalFormatting>
  <conditionalFormatting sqref="AC6">
    <cfRule type="expression" priority="24" dxfId="3" stopIfTrue="1">
      <formula>COUNTA(AC9:AU56)&lt;&gt;COUNTIF(AC9:AU56,"&gt;=0")</formula>
    </cfRule>
  </conditionalFormatting>
  <conditionalFormatting sqref="AD6">
    <cfRule type="expression" priority="25" dxfId="3" stopIfTrue="1">
      <formula>COUNTA(AD9:AU56)&lt;&gt;COUNTIF(AD9:AU56,"&gt;=0")</formula>
    </cfRule>
  </conditionalFormatting>
  <conditionalFormatting sqref="AE6">
    <cfRule type="expression" priority="26" dxfId="3" stopIfTrue="1">
      <formula>COUNTA(AE9:AU56)&lt;&gt;COUNTIF(AE9:AU56,"&gt;=0")</formula>
    </cfRule>
  </conditionalFormatting>
  <conditionalFormatting sqref="AF6">
    <cfRule type="expression" priority="27" dxfId="3" stopIfTrue="1">
      <formula>COUNTA(AF9:AU56)&lt;&gt;COUNTIF(AF9:AU56,"&gt;=0")</formula>
    </cfRule>
  </conditionalFormatting>
  <conditionalFormatting sqref="AG6">
    <cfRule type="expression" priority="28" dxfId="3" stopIfTrue="1">
      <formula>COUNTA(AG9:AU56)&lt;&gt;COUNTIF(AG9:AU56,"&gt;=0")</formula>
    </cfRule>
  </conditionalFormatting>
  <conditionalFormatting sqref="AH6">
    <cfRule type="expression" priority="29" dxfId="3" stopIfTrue="1">
      <formula>COUNTA(AH9:AU56)&lt;&gt;COUNTIF(AH9:AU56,"&gt;=0")</formula>
    </cfRule>
  </conditionalFormatting>
  <conditionalFormatting sqref="AI6">
    <cfRule type="expression" priority="30" dxfId="3" stopIfTrue="1">
      <formula>COUNTA(AI9:AU56)&lt;&gt;COUNTIF(AI9:AU56,"&gt;=0")</formula>
    </cfRule>
  </conditionalFormatting>
  <conditionalFormatting sqref="AJ6">
    <cfRule type="expression" priority="31" dxfId="3" stopIfTrue="1">
      <formula>COUNTA(AJ9:AU56)&lt;&gt;COUNTIF(AJ9:AU56,"&gt;=0")</formula>
    </cfRule>
  </conditionalFormatting>
  <conditionalFormatting sqref="AK6">
    <cfRule type="expression" priority="32" dxfId="3" stopIfTrue="1">
      <formula>COUNTA(AK9:AU56)&lt;&gt;COUNTIF(AK9:AU56,"&gt;=0")</formula>
    </cfRule>
  </conditionalFormatting>
  <conditionalFormatting sqref="AL6">
    <cfRule type="expression" priority="33" dxfId="3" stopIfTrue="1">
      <formula>COUNTA(AL9:AU56)&lt;&gt;COUNTIF(AL9:AU56,"&gt;=0")</formula>
    </cfRule>
  </conditionalFormatting>
  <conditionalFormatting sqref="AM6">
    <cfRule type="expression" priority="34" dxfId="3" stopIfTrue="1">
      <formula>COUNTA(AM9:AU56)&lt;&gt;COUNTIF(AM9:AU56,"&gt;=0")</formula>
    </cfRule>
  </conditionalFormatting>
  <conditionalFormatting sqref="AN6">
    <cfRule type="expression" priority="35" dxfId="3" stopIfTrue="1">
      <formula>COUNTA(AN9:AU56)&lt;&gt;COUNTIF(AN9:AU56,"&gt;=0")</formula>
    </cfRule>
  </conditionalFormatting>
  <conditionalFormatting sqref="AO6">
    <cfRule type="expression" priority="36" dxfId="3" stopIfTrue="1">
      <formula>COUNTA(AO9:AU56)&lt;&gt;COUNTIF(AO9:AU56,"&gt;=0")</formula>
    </cfRule>
  </conditionalFormatting>
  <conditionalFormatting sqref="AP6">
    <cfRule type="expression" priority="37" dxfId="3" stopIfTrue="1">
      <formula>COUNTA(AP9:AU56)&lt;&gt;COUNTIF(AP9:AU56,"&gt;=0")</formula>
    </cfRule>
  </conditionalFormatting>
  <conditionalFormatting sqref="AQ6">
    <cfRule type="expression" priority="38" dxfId="3" stopIfTrue="1">
      <formula>COUNTA(AQ9:AU56)&lt;&gt;COUNTIF(AQ9:AU56,"&gt;=0")</formula>
    </cfRule>
  </conditionalFormatting>
  <conditionalFormatting sqref="AR6">
    <cfRule type="expression" priority="39" dxfId="3" stopIfTrue="1">
      <formula>COUNTA(AR9:AU56)&lt;&gt;COUNTIF(AR9:AU56,"&gt;=0")</formula>
    </cfRule>
  </conditionalFormatting>
  <conditionalFormatting sqref="AS6">
    <cfRule type="expression" priority="40" dxfId="3" stopIfTrue="1">
      <formula>COUNTA(AS9:AU56)&lt;&gt;COUNTIF(AS9:AU56,"&gt;=0")</formula>
    </cfRule>
  </conditionalFormatting>
  <conditionalFormatting sqref="AT6">
    <cfRule type="expression" priority="1" dxfId="3" stopIfTrue="1">
      <formula>COUNTA(AT9:AU56)&lt;&gt;COUNTIF(AT9:AU56,"&gt;=0")</formula>
    </cfRule>
  </conditionalFormatting>
  <conditionalFormatting sqref="AT23 AT26 AT15 AT18 AT38 AT29 AT49 AT35 AT41 D57:AO57 AT46 AT52 AT56 AT12 D9:AS56">
    <cfRule type="expression" priority="2" dxfId="1" stopIfTrue="1">
      <formula>AND(D9&lt;&gt;"",OR(D9&lt;0,NOT(ISNUMBER(D9))))</formula>
    </cfRule>
  </conditionalFormatting>
  <conditionalFormatting sqref="AR57:AU57">
    <cfRule type="expression" priority="3" dxfId="1" stopIfTrue="1">
      <formula>AR57=1</formula>
    </cfRule>
  </conditionalFormatting>
  <printOptions/>
  <pageMargins left="0.66" right="0.2" top="1" bottom="1" header="0.5" footer="0.5"/>
  <pageSetup horizontalDpi="600" verticalDpi="600" orientation="landscape" paperSize="8" scale="60" r:id="rId1"/>
  <headerFooter alignWithMargins="0">
    <oddFooter>&amp;R2013 Triennial Central Bank Survey</oddFooter>
  </headerFooter>
</worksheet>
</file>

<file path=xl/worksheets/sheet8.xml><?xml version="1.0" encoding="utf-8"?>
<worksheet xmlns="http://schemas.openxmlformats.org/spreadsheetml/2006/main" xmlns:r="http://schemas.openxmlformats.org/officeDocument/2006/relationships">
  <sheetPr codeName="Sheet32">
    <outlinePr summaryBelow="0" summaryRight="0"/>
    <pageSetUpPr fitToPage="1"/>
  </sheetPr>
  <dimension ref="A1:Q47"/>
  <sheetViews>
    <sheetView zoomScalePageLayoutView="0" workbookViewId="0" topLeftCell="A1">
      <pane xSplit="3" ySplit="9" topLeftCell="D31" activePane="bottomRight" state="frozen"/>
      <selection pane="topLeft" activeCell="A1" sqref="A1"/>
      <selection pane="topRight" activeCell="D1" sqref="D1"/>
      <selection pane="bottomLeft" activeCell="A10" sqref="A10"/>
      <selection pane="bottomRight" activeCell="F11" sqref="F11"/>
    </sheetView>
  </sheetViews>
  <sheetFormatPr defaultColWidth="9.00390625" defaultRowHeight="12" zeroHeight="1"/>
  <cols>
    <col min="1" max="1" width="1.75390625" style="247" customWidth="1"/>
    <col min="2" max="2" width="1.75390625" style="114" customWidth="1"/>
    <col min="3" max="3" width="50.75390625" style="114" customWidth="1"/>
    <col min="4" max="8" width="16.75390625" style="271" customWidth="1"/>
    <col min="9" max="10" width="17.75390625" style="271" customWidth="1"/>
    <col min="11" max="11" width="16.75390625" style="271" customWidth="1"/>
    <col min="12" max="12" width="16.75390625" style="272" customWidth="1"/>
    <col min="13" max="13" width="1.75390625" style="271" customWidth="1"/>
    <col min="14" max="14" width="1.75390625" style="273" customWidth="1"/>
    <col min="15" max="16384" width="9.125" style="247" customWidth="1"/>
  </cols>
  <sheetData>
    <row r="1" spans="2:14" s="49" customFormat="1" ht="19.5" customHeight="1">
      <c r="B1" s="241" t="s">
        <v>260</v>
      </c>
      <c r="C1" s="242"/>
      <c r="D1" s="243"/>
      <c r="E1" s="243"/>
      <c r="F1" s="243"/>
      <c r="G1" s="243"/>
      <c r="H1" s="243"/>
      <c r="I1" s="243"/>
      <c r="J1" s="243"/>
      <c r="K1" s="243"/>
      <c r="L1" s="244"/>
      <c r="M1" s="243"/>
      <c r="N1" s="245"/>
    </row>
    <row r="2" spans="2:14" s="49" customFormat="1" ht="19.5" customHeight="1">
      <c r="B2" s="199" t="s">
        <v>146</v>
      </c>
      <c r="C2" s="199"/>
      <c r="D2" s="199"/>
      <c r="E2" s="199"/>
      <c r="F2" s="199"/>
      <c r="G2" s="199"/>
      <c r="H2" s="199"/>
      <c r="I2" s="199"/>
      <c r="J2" s="199"/>
      <c r="K2" s="199"/>
      <c r="L2" s="199"/>
      <c r="M2" s="199"/>
      <c r="N2" s="246"/>
    </row>
    <row r="3" spans="2:14" s="49" customFormat="1" ht="19.5" customHeight="1">
      <c r="B3" s="199" t="s">
        <v>56</v>
      </c>
      <c r="C3" s="199"/>
      <c r="D3" s="199"/>
      <c r="E3" s="199"/>
      <c r="F3" s="199"/>
      <c r="G3" s="199"/>
      <c r="H3" s="199"/>
      <c r="I3" s="199"/>
      <c r="J3" s="199"/>
      <c r="K3" s="199"/>
      <c r="L3" s="199"/>
      <c r="M3" s="199"/>
      <c r="N3" s="246"/>
    </row>
    <row r="4" spans="2:14" s="49" customFormat="1" ht="19.5" customHeight="1">
      <c r="B4" s="199" t="s">
        <v>140</v>
      </c>
      <c r="C4" s="199"/>
      <c r="D4" s="199"/>
      <c r="E4" s="199"/>
      <c r="F4" s="199"/>
      <c r="G4" s="199"/>
      <c r="H4" s="199"/>
      <c r="I4" s="199"/>
      <c r="J4" s="199"/>
      <c r="K4" s="199"/>
      <c r="L4" s="199"/>
      <c r="M4" s="199"/>
      <c r="N4" s="246"/>
    </row>
    <row r="5" spans="2:14" s="49" customFormat="1" ht="19.5" customHeight="1">
      <c r="B5" s="199" t="s">
        <v>63</v>
      </c>
      <c r="C5" s="199"/>
      <c r="D5" s="199"/>
      <c r="E5" s="199"/>
      <c r="F5" s="199"/>
      <c r="G5" s="199"/>
      <c r="H5" s="199"/>
      <c r="I5" s="199"/>
      <c r="J5" s="199"/>
      <c r="K5" s="199"/>
      <c r="L5" s="199"/>
      <c r="M5" s="199"/>
      <c r="N5" s="246"/>
    </row>
    <row r="6" spans="2:14" ht="47.25" customHeight="1">
      <c r="B6" s="200"/>
      <c r="C6" s="201"/>
      <c r="D6" s="202" t="s">
        <v>283</v>
      </c>
      <c r="E6" s="203"/>
      <c r="F6" s="203"/>
      <c r="G6" s="203"/>
      <c r="H6" s="203"/>
      <c r="I6" s="203"/>
      <c r="J6" s="203"/>
      <c r="K6" s="203"/>
      <c r="L6" s="203"/>
      <c r="M6" s="203"/>
      <c r="N6" s="248"/>
    </row>
    <row r="7" spans="2:17" s="249" customFormat="1" ht="49.5" customHeight="1">
      <c r="B7" s="204"/>
      <c r="C7" s="205"/>
      <c r="D7" s="206" t="s">
        <v>58</v>
      </c>
      <c r="E7" s="207"/>
      <c r="F7" s="208" t="s">
        <v>59</v>
      </c>
      <c r="G7" s="209"/>
      <c r="H7" s="209"/>
      <c r="I7" s="209"/>
      <c r="J7" s="209"/>
      <c r="K7" s="210" t="s">
        <v>322</v>
      </c>
      <c r="L7" s="211" t="s">
        <v>323</v>
      </c>
      <c r="M7" s="212"/>
      <c r="N7" s="250"/>
      <c r="O7" s="251"/>
      <c r="P7" s="251"/>
      <c r="Q7" s="251"/>
    </row>
    <row r="8" spans="2:16" s="252" customFormat="1" ht="30" customHeight="1">
      <c r="B8" s="213"/>
      <c r="C8" s="214" t="s">
        <v>84</v>
      </c>
      <c r="D8" s="215" t="s">
        <v>15</v>
      </c>
      <c r="E8" s="210" t="s">
        <v>270</v>
      </c>
      <c r="F8" s="216" t="s">
        <v>15</v>
      </c>
      <c r="G8" s="217"/>
      <c r="H8" s="216" t="s">
        <v>270</v>
      </c>
      <c r="I8" s="218"/>
      <c r="J8" s="218"/>
      <c r="K8" s="219"/>
      <c r="L8" s="220"/>
      <c r="M8" s="221"/>
      <c r="N8" s="253"/>
      <c r="O8" s="251"/>
      <c r="P8" s="251"/>
    </row>
    <row r="9" spans="2:17" s="254" customFormat="1" ht="59.25" customHeight="1">
      <c r="B9" s="222"/>
      <c r="C9" s="223"/>
      <c r="D9" s="224"/>
      <c r="E9" s="225"/>
      <c r="F9" s="226" t="s">
        <v>143</v>
      </c>
      <c r="G9" s="226" t="s">
        <v>55</v>
      </c>
      <c r="H9" s="227" t="s">
        <v>157</v>
      </c>
      <c r="I9" s="227" t="s">
        <v>158</v>
      </c>
      <c r="J9" s="228" t="s">
        <v>55</v>
      </c>
      <c r="K9" s="225"/>
      <c r="L9" s="229"/>
      <c r="M9" s="230"/>
      <c r="N9" s="255"/>
      <c r="O9" s="256"/>
      <c r="P9" s="256"/>
      <c r="Q9" s="256"/>
    </row>
    <row r="10" spans="1:17" ht="30" customHeight="1">
      <c r="A10" s="257"/>
      <c r="B10" s="231"/>
      <c r="C10" s="232" t="s">
        <v>16</v>
      </c>
      <c r="D10" s="233"/>
      <c r="E10" s="233"/>
      <c r="F10" s="233"/>
      <c r="G10" s="233"/>
      <c r="H10" s="233"/>
      <c r="I10" s="233"/>
      <c r="J10" s="233"/>
      <c r="K10" s="233"/>
      <c r="L10" s="136"/>
      <c r="M10" s="137"/>
      <c r="N10" s="258"/>
      <c r="O10" s="256"/>
      <c r="P10" s="256"/>
      <c r="Q10" s="256"/>
    </row>
    <row r="11" spans="2:17" ht="16.5" customHeight="1">
      <c r="B11" s="231"/>
      <c r="C11" s="20" t="s">
        <v>94</v>
      </c>
      <c r="D11" s="139">
        <f>D12+D13</f>
        <v>1269.6473520000002</v>
      </c>
      <c r="E11" s="139">
        <f aca="true" t="shared" si="0" ref="E11:K11">E12+E13</f>
        <v>993</v>
      </c>
      <c r="F11" s="139">
        <f t="shared" si="0"/>
        <v>1194.8391540958455</v>
      </c>
      <c r="G11" s="139">
        <f t="shared" si="0"/>
        <v>1355.6469677106256</v>
      </c>
      <c r="H11" s="139">
        <f t="shared" si="0"/>
        <v>3224.5</v>
      </c>
      <c r="I11" s="139">
        <f t="shared" si="0"/>
        <v>695.6357</v>
      </c>
      <c r="J11" s="139">
        <f t="shared" si="0"/>
        <v>136</v>
      </c>
      <c r="K11" s="139">
        <f t="shared" si="0"/>
        <v>1164.6347802569965</v>
      </c>
      <c r="L11" s="234">
        <f aca="true" t="shared" si="1" ref="L11:L16">+SUM(D11:K11)</f>
        <v>10033.903954063468</v>
      </c>
      <c r="M11" s="137"/>
      <c r="N11" s="258"/>
      <c r="O11" s="259"/>
      <c r="P11" s="259"/>
      <c r="Q11" s="259"/>
    </row>
    <row r="12" spans="2:17" s="251" customFormat="1" ht="16.5" customHeight="1">
      <c r="B12" s="235"/>
      <c r="C12" s="236" t="s">
        <v>144</v>
      </c>
      <c r="D12" s="139">
        <v>393.21</v>
      </c>
      <c r="E12" s="139">
        <v>257</v>
      </c>
      <c r="F12" s="139">
        <v>138.25</v>
      </c>
      <c r="G12" s="139">
        <v>53.910868</v>
      </c>
      <c r="H12" s="139">
        <v>397.6</v>
      </c>
      <c r="I12" s="139">
        <v>0</v>
      </c>
      <c r="J12" s="139">
        <v>0</v>
      </c>
      <c r="K12" s="139">
        <v>0</v>
      </c>
      <c r="L12" s="234">
        <f t="shared" si="1"/>
        <v>1239.970868</v>
      </c>
      <c r="M12" s="137"/>
      <c r="N12" s="258"/>
      <c r="O12" s="259"/>
      <c r="P12" s="259"/>
      <c r="Q12" s="259"/>
    </row>
    <row r="13" spans="2:14" s="251" customFormat="1" ht="16.5" customHeight="1">
      <c r="B13" s="235"/>
      <c r="C13" s="236" t="s">
        <v>145</v>
      </c>
      <c r="D13" s="139">
        <v>876.4373520000001</v>
      </c>
      <c r="E13" s="139">
        <v>736</v>
      </c>
      <c r="F13" s="139">
        <v>1056.5891540958455</v>
      </c>
      <c r="G13" s="139">
        <v>1301.7360997106257</v>
      </c>
      <c r="H13" s="139">
        <v>2826.9</v>
      </c>
      <c r="I13" s="139">
        <v>695.6357</v>
      </c>
      <c r="J13" s="139">
        <v>136</v>
      </c>
      <c r="K13" s="139">
        <v>1164.6347802569965</v>
      </c>
      <c r="L13" s="234">
        <f t="shared" si="1"/>
        <v>8793.933086063467</v>
      </c>
      <c r="M13" s="137"/>
      <c r="N13" s="258"/>
    </row>
    <row r="14" spans="2:14" s="251" customFormat="1" ht="16.5" customHeight="1">
      <c r="B14" s="235"/>
      <c r="C14" s="20" t="s">
        <v>95</v>
      </c>
      <c r="D14" s="139">
        <v>35.244849948627994</v>
      </c>
      <c r="E14" s="139">
        <v>0</v>
      </c>
      <c r="F14" s="139">
        <v>16.1576344</v>
      </c>
      <c r="G14" s="139">
        <v>56.977</v>
      </c>
      <c r="H14" s="139">
        <v>12</v>
      </c>
      <c r="I14" s="139">
        <v>0</v>
      </c>
      <c r="J14" s="139">
        <v>0</v>
      </c>
      <c r="K14" s="139">
        <v>810.4599795030549</v>
      </c>
      <c r="L14" s="234">
        <f t="shared" si="1"/>
        <v>930.8394638516829</v>
      </c>
      <c r="M14" s="137"/>
      <c r="N14" s="258"/>
    </row>
    <row r="15" spans="2:14" s="256" customFormat="1" ht="16.5" customHeight="1">
      <c r="B15" s="235"/>
      <c r="C15" s="20" t="s">
        <v>96</v>
      </c>
      <c r="D15" s="139">
        <v>2102.8755198052404</v>
      </c>
      <c r="E15" s="139">
        <v>0</v>
      </c>
      <c r="F15" s="139">
        <v>5.5487528</v>
      </c>
      <c r="G15" s="139">
        <v>1227.652</v>
      </c>
      <c r="H15" s="139">
        <v>0</v>
      </c>
      <c r="I15" s="139">
        <v>58</v>
      </c>
      <c r="J15" s="139">
        <v>0</v>
      </c>
      <c r="K15" s="139">
        <v>566.5975167115456</v>
      </c>
      <c r="L15" s="234">
        <f t="shared" si="1"/>
        <v>3960.673789316786</v>
      </c>
      <c r="M15" s="137"/>
      <c r="N15" s="258"/>
    </row>
    <row r="16" spans="2:14" s="256" customFormat="1" ht="30" customHeight="1">
      <c r="B16" s="235"/>
      <c r="C16" s="63" t="s">
        <v>136</v>
      </c>
      <c r="D16" s="140">
        <f aca="true" t="shared" si="2" ref="D16:K16">+D11+D14+D15</f>
        <v>3407.7677217538685</v>
      </c>
      <c r="E16" s="140">
        <f t="shared" si="2"/>
        <v>993</v>
      </c>
      <c r="F16" s="140">
        <f t="shared" si="2"/>
        <v>1216.5455412958456</v>
      </c>
      <c r="G16" s="140">
        <f t="shared" si="2"/>
        <v>2640.275967710626</v>
      </c>
      <c r="H16" s="140">
        <f t="shared" si="2"/>
        <v>3236.5</v>
      </c>
      <c r="I16" s="140">
        <f t="shared" si="2"/>
        <v>753.6357</v>
      </c>
      <c r="J16" s="140">
        <f t="shared" si="2"/>
        <v>136</v>
      </c>
      <c r="K16" s="140">
        <f t="shared" si="2"/>
        <v>2541.692276471597</v>
      </c>
      <c r="L16" s="234">
        <f t="shared" si="1"/>
        <v>14925.417207231936</v>
      </c>
      <c r="M16" s="137"/>
      <c r="N16" s="258"/>
    </row>
    <row r="17" spans="2:17" s="259" customFormat="1" ht="30" customHeight="1">
      <c r="B17" s="231"/>
      <c r="C17" s="71" t="s">
        <v>17</v>
      </c>
      <c r="D17" s="139"/>
      <c r="E17" s="139"/>
      <c r="F17" s="139"/>
      <c r="G17" s="139"/>
      <c r="H17" s="139"/>
      <c r="I17" s="139"/>
      <c r="J17" s="139"/>
      <c r="K17" s="139"/>
      <c r="L17" s="234"/>
      <c r="M17" s="137"/>
      <c r="N17" s="258"/>
      <c r="O17" s="256"/>
      <c r="P17" s="256"/>
      <c r="Q17" s="256"/>
    </row>
    <row r="18" spans="2:14" s="259" customFormat="1" ht="16.5" customHeight="1">
      <c r="B18" s="231"/>
      <c r="C18" s="63" t="s">
        <v>94</v>
      </c>
      <c r="D18" s="139">
        <f>D19+D20</f>
        <v>835.65</v>
      </c>
      <c r="E18" s="139">
        <f aca="true" t="shared" si="3" ref="E18:K18">E19+E20</f>
        <v>0</v>
      </c>
      <c r="F18" s="139">
        <f t="shared" si="3"/>
        <v>1108.225595547468</v>
      </c>
      <c r="G18" s="139">
        <f t="shared" si="3"/>
        <v>55.310920890656</v>
      </c>
      <c r="H18" s="139">
        <f t="shared" si="3"/>
        <v>0</v>
      </c>
      <c r="I18" s="139">
        <f t="shared" si="3"/>
        <v>0</v>
      </c>
      <c r="J18" s="139">
        <f t="shared" si="3"/>
        <v>0</v>
      </c>
      <c r="K18" s="139">
        <f t="shared" si="3"/>
        <v>242.88180813464592</v>
      </c>
      <c r="L18" s="234">
        <f aca="true" t="shared" si="4" ref="L18:L23">+SUM(D18:K18)</f>
        <v>2242.06832457277</v>
      </c>
      <c r="M18" s="137"/>
      <c r="N18" s="258"/>
    </row>
    <row r="19" spans="2:17" s="251" customFormat="1" ht="16.5" customHeight="1">
      <c r="B19" s="235"/>
      <c r="C19" s="236" t="s">
        <v>144</v>
      </c>
      <c r="D19" s="139">
        <v>0</v>
      </c>
      <c r="E19" s="139">
        <v>0</v>
      </c>
      <c r="F19" s="139">
        <v>0</v>
      </c>
      <c r="G19" s="139">
        <v>0</v>
      </c>
      <c r="H19" s="139">
        <v>0</v>
      </c>
      <c r="I19" s="139">
        <v>0</v>
      </c>
      <c r="J19" s="139">
        <v>0</v>
      </c>
      <c r="K19" s="139">
        <v>0</v>
      </c>
      <c r="L19" s="234">
        <f t="shared" si="4"/>
        <v>0</v>
      </c>
      <c r="M19" s="137"/>
      <c r="N19" s="258"/>
      <c r="O19" s="259"/>
      <c r="P19" s="259"/>
      <c r="Q19" s="259"/>
    </row>
    <row r="20" spans="2:14" s="251" customFormat="1" ht="16.5" customHeight="1">
      <c r="B20" s="235"/>
      <c r="C20" s="236" t="s">
        <v>145</v>
      </c>
      <c r="D20" s="139">
        <v>835.65</v>
      </c>
      <c r="E20" s="139">
        <v>0</v>
      </c>
      <c r="F20" s="139">
        <v>1108.225595547468</v>
      </c>
      <c r="G20" s="139">
        <v>55.310920890656</v>
      </c>
      <c r="H20" s="139">
        <v>0</v>
      </c>
      <c r="I20" s="139">
        <v>0</v>
      </c>
      <c r="J20" s="139">
        <v>0</v>
      </c>
      <c r="K20" s="139">
        <v>242.88180813464592</v>
      </c>
      <c r="L20" s="234">
        <f t="shared" si="4"/>
        <v>2242.06832457277</v>
      </c>
      <c r="M20" s="137"/>
      <c r="N20" s="258"/>
    </row>
    <row r="21" spans="2:17" s="256" customFormat="1" ht="16.5" customHeight="1">
      <c r="B21" s="235"/>
      <c r="C21" s="63" t="s">
        <v>95</v>
      </c>
      <c r="D21" s="139">
        <v>6.467996121200008</v>
      </c>
      <c r="E21" s="139">
        <v>0</v>
      </c>
      <c r="F21" s="139">
        <v>0</v>
      </c>
      <c r="G21" s="139">
        <v>31</v>
      </c>
      <c r="H21" s="139">
        <v>0</v>
      </c>
      <c r="I21" s="139">
        <v>1</v>
      </c>
      <c r="J21" s="139">
        <v>0</v>
      </c>
      <c r="K21" s="139">
        <v>21</v>
      </c>
      <c r="L21" s="234">
        <f t="shared" si="4"/>
        <v>59.46799612120001</v>
      </c>
      <c r="M21" s="137"/>
      <c r="N21" s="258"/>
      <c r="O21" s="251"/>
      <c r="P21" s="251"/>
      <c r="Q21" s="251"/>
    </row>
    <row r="22" spans="2:14" s="256" customFormat="1" ht="16.5" customHeight="1">
      <c r="B22" s="235"/>
      <c r="C22" s="63" t="s">
        <v>96</v>
      </c>
      <c r="D22" s="139">
        <v>477.4962053542077</v>
      </c>
      <c r="E22" s="139">
        <v>0</v>
      </c>
      <c r="F22" s="139">
        <v>116.55698</v>
      </c>
      <c r="G22" s="139">
        <v>315</v>
      </c>
      <c r="H22" s="139">
        <v>0</v>
      </c>
      <c r="I22" s="139">
        <v>3.3</v>
      </c>
      <c r="J22" s="139">
        <v>0</v>
      </c>
      <c r="K22" s="139">
        <v>2210.875002991239</v>
      </c>
      <c r="L22" s="234">
        <f>+SUM(D22:K22)</f>
        <v>3123.2281883454466</v>
      </c>
      <c r="M22" s="137"/>
      <c r="N22" s="258"/>
    </row>
    <row r="23" spans="2:14" s="256" customFormat="1" ht="30" customHeight="1">
      <c r="B23" s="235"/>
      <c r="C23" s="63" t="s">
        <v>137</v>
      </c>
      <c r="D23" s="140">
        <f aca="true" t="shared" si="5" ref="D23:I23">+D18+D21+D22</f>
        <v>1319.6142014754078</v>
      </c>
      <c r="E23" s="140">
        <f t="shared" si="5"/>
        <v>0</v>
      </c>
      <c r="F23" s="140">
        <f t="shared" si="5"/>
        <v>1224.782575547468</v>
      </c>
      <c r="G23" s="140">
        <f t="shared" si="5"/>
        <v>401.310920890656</v>
      </c>
      <c r="H23" s="140">
        <f t="shared" si="5"/>
        <v>0</v>
      </c>
      <c r="I23" s="140">
        <f t="shared" si="5"/>
        <v>4.3</v>
      </c>
      <c r="J23" s="140">
        <f>+J18+J21+J22</f>
        <v>0</v>
      </c>
      <c r="K23" s="140">
        <f>+K18+K21+K22</f>
        <v>2474.7568111258847</v>
      </c>
      <c r="L23" s="234">
        <f t="shared" si="4"/>
        <v>5424.764509039416</v>
      </c>
      <c r="M23" s="137"/>
      <c r="N23" s="258"/>
    </row>
    <row r="24" spans="2:17" s="259" customFormat="1" ht="30" customHeight="1">
      <c r="B24" s="231"/>
      <c r="C24" s="71" t="s">
        <v>18</v>
      </c>
      <c r="D24" s="142"/>
      <c r="E24" s="142"/>
      <c r="F24" s="142"/>
      <c r="G24" s="142"/>
      <c r="H24" s="142"/>
      <c r="I24" s="142"/>
      <c r="J24" s="142"/>
      <c r="K24" s="142"/>
      <c r="L24" s="234"/>
      <c r="M24" s="137"/>
      <c r="N24" s="258"/>
      <c r="O24" s="256"/>
      <c r="P24" s="256"/>
      <c r="Q24" s="256"/>
    </row>
    <row r="25" spans="2:17" s="259" customFormat="1" ht="16.5" customHeight="1">
      <c r="B25" s="231"/>
      <c r="C25" s="63" t="s">
        <v>94</v>
      </c>
      <c r="D25" s="139">
        <f aca="true" t="shared" si="6" ref="D25:K25">D26+D27</f>
        <v>14434.2526</v>
      </c>
      <c r="E25" s="139">
        <f t="shared" si="6"/>
        <v>749</v>
      </c>
      <c r="F25" s="139">
        <f t="shared" si="6"/>
        <v>1790.1541667</v>
      </c>
      <c r="G25" s="139">
        <f t="shared" si="6"/>
        <v>18632.273768410945</v>
      </c>
      <c r="H25" s="139">
        <f t="shared" si="6"/>
        <v>4688.578448441343</v>
      </c>
      <c r="I25" s="139">
        <f t="shared" si="6"/>
        <v>4069</v>
      </c>
      <c r="J25" s="139">
        <f t="shared" si="6"/>
        <v>33</v>
      </c>
      <c r="K25" s="139">
        <f t="shared" si="6"/>
        <v>5509.678646504713</v>
      </c>
      <c r="L25" s="234">
        <f aca="true" t="shared" si="7" ref="L25:L30">+SUM(D25:K25)</f>
        <v>49905.937630057</v>
      </c>
      <c r="M25" s="137"/>
      <c r="N25" s="258"/>
      <c r="O25" s="256"/>
      <c r="P25" s="256"/>
      <c r="Q25" s="256"/>
    </row>
    <row r="26" spans="2:17" s="251" customFormat="1" ht="16.5" customHeight="1">
      <c r="B26" s="235"/>
      <c r="C26" s="236" t="s">
        <v>144</v>
      </c>
      <c r="D26" s="139">
        <v>1231.266</v>
      </c>
      <c r="E26" s="139">
        <v>520</v>
      </c>
      <c r="F26" s="139">
        <v>50</v>
      </c>
      <c r="G26" s="139">
        <v>621.1696436446721</v>
      </c>
      <c r="H26" s="139">
        <v>199</v>
      </c>
      <c r="I26" s="139">
        <v>1220.7</v>
      </c>
      <c r="J26" s="139">
        <v>0</v>
      </c>
      <c r="K26" s="139">
        <v>122.174109359955</v>
      </c>
      <c r="L26" s="234">
        <f t="shared" si="7"/>
        <v>3964.309753004627</v>
      </c>
      <c r="M26" s="137"/>
      <c r="N26" s="258"/>
      <c r="O26" s="256"/>
      <c r="P26" s="256"/>
      <c r="Q26" s="256"/>
    </row>
    <row r="27" spans="2:14" s="251" customFormat="1" ht="16.5" customHeight="1">
      <c r="B27" s="235"/>
      <c r="C27" s="236" t="s">
        <v>145</v>
      </c>
      <c r="D27" s="139">
        <v>13202.9866</v>
      </c>
      <c r="E27" s="139">
        <v>229</v>
      </c>
      <c r="F27" s="139">
        <v>1740.1541667</v>
      </c>
      <c r="G27" s="139">
        <v>18011.104124766272</v>
      </c>
      <c r="H27" s="139">
        <v>4489.578448441343</v>
      </c>
      <c r="I27" s="139">
        <v>2848.3</v>
      </c>
      <c r="J27" s="139">
        <v>33</v>
      </c>
      <c r="K27" s="139">
        <v>5387.504537144758</v>
      </c>
      <c r="L27" s="234">
        <f t="shared" si="7"/>
        <v>45941.62787705238</v>
      </c>
      <c r="M27" s="137"/>
      <c r="N27" s="258"/>
    </row>
    <row r="28" spans="2:17" s="256" customFormat="1" ht="16.5" customHeight="1">
      <c r="B28" s="235"/>
      <c r="C28" s="63" t="s">
        <v>95</v>
      </c>
      <c r="D28" s="139">
        <v>2143.98056</v>
      </c>
      <c r="E28" s="139">
        <v>0</v>
      </c>
      <c r="F28" s="139">
        <v>0</v>
      </c>
      <c r="G28" s="139">
        <v>300</v>
      </c>
      <c r="H28" s="139">
        <v>24</v>
      </c>
      <c r="I28" s="139">
        <v>0</v>
      </c>
      <c r="J28" s="139">
        <v>0</v>
      </c>
      <c r="K28" s="139">
        <v>10208.371350371202</v>
      </c>
      <c r="L28" s="234">
        <f t="shared" si="7"/>
        <v>12676.351910371202</v>
      </c>
      <c r="M28" s="137"/>
      <c r="N28" s="258"/>
      <c r="O28" s="251"/>
      <c r="P28" s="251"/>
      <c r="Q28" s="251"/>
    </row>
    <row r="29" spans="2:14" s="256" customFormat="1" ht="16.5" customHeight="1">
      <c r="B29" s="235"/>
      <c r="C29" s="63" t="s">
        <v>96</v>
      </c>
      <c r="D29" s="139">
        <v>12734.791456302191</v>
      </c>
      <c r="E29" s="139">
        <v>125</v>
      </c>
      <c r="F29" s="139">
        <v>17.6632</v>
      </c>
      <c r="G29" s="139">
        <v>2401</v>
      </c>
      <c r="H29" s="139">
        <v>5</v>
      </c>
      <c r="I29" s="139">
        <v>1</v>
      </c>
      <c r="J29" s="139">
        <v>0</v>
      </c>
      <c r="K29" s="139">
        <v>4354.947524746863</v>
      </c>
      <c r="L29" s="234">
        <f t="shared" si="7"/>
        <v>19639.402181049056</v>
      </c>
      <c r="M29" s="137"/>
      <c r="N29" s="258"/>
    </row>
    <row r="30" spans="2:14" s="256" customFormat="1" ht="30" customHeight="1">
      <c r="B30" s="235"/>
      <c r="C30" s="63" t="s">
        <v>138</v>
      </c>
      <c r="D30" s="140">
        <f aca="true" t="shared" si="8" ref="D30:I30">+D25+D28+D29</f>
        <v>29313.02461630219</v>
      </c>
      <c r="E30" s="140">
        <f t="shared" si="8"/>
        <v>874</v>
      </c>
      <c r="F30" s="140">
        <f t="shared" si="8"/>
        <v>1807.8173666999999</v>
      </c>
      <c r="G30" s="140">
        <f t="shared" si="8"/>
        <v>21333.273768410945</v>
      </c>
      <c r="H30" s="140">
        <f t="shared" si="8"/>
        <v>4717.578448441343</v>
      </c>
      <c r="I30" s="140">
        <f t="shared" si="8"/>
        <v>4070</v>
      </c>
      <c r="J30" s="140">
        <f>+J25+J28+J29</f>
        <v>33</v>
      </c>
      <c r="K30" s="140">
        <f>+K25+K28+K29</f>
        <v>20072.997521622776</v>
      </c>
      <c r="L30" s="234">
        <f t="shared" si="7"/>
        <v>82221.69172147725</v>
      </c>
      <c r="M30" s="137"/>
      <c r="N30" s="258"/>
    </row>
    <row r="31" spans="2:14" s="256" customFormat="1" ht="30" customHeight="1">
      <c r="B31" s="235"/>
      <c r="C31" s="71" t="s">
        <v>19</v>
      </c>
      <c r="D31" s="139"/>
      <c r="E31" s="139"/>
      <c r="F31" s="139"/>
      <c r="G31" s="139"/>
      <c r="H31" s="139"/>
      <c r="I31" s="139"/>
      <c r="J31" s="139"/>
      <c r="K31" s="139"/>
      <c r="L31" s="234"/>
      <c r="M31" s="137"/>
      <c r="N31" s="258"/>
    </row>
    <row r="32" spans="2:17" s="256" customFormat="1" ht="16.5" customHeight="1">
      <c r="B32" s="235"/>
      <c r="C32" s="63" t="s">
        <v>94</v>
      </c>
      <c r="D32" s="139">
        <f aca="true" t="shared" si="9" ref="D32:K32">D33+D34</f>
        <v>0</v>
      </c>
      <c r="E32" s="139">
        <f t="shared" si="9"/>
        <v>0</v>
      </c>
      <c r="F32" s="139">
        <f t="shared" si="9"/>
        <v>0</v>
      </c>
      <c r="G32" s="139">
        <f t="shared" si="9"/>
        <v>0</v>
      </c>
      <c r="H32" s="139">
        <f t="shared" si="9"/>
        <v>126</v>
      </c>
      <c r="I32" s="139">
        <f t="shared" si="9"/>
        <v>0</v>
      </c>
      <c r="J32" s="139">
        <f t="shared" si="9"/>
        <v>0</v>
      </c>
      <c r="K32" s="139">
        <f t="shared" si="9"/>
        <v>545.51426331526</v>
      </c>
      <c r="L32" s="234">
        <f aca="true" t="shared" si="10" ref="L32:L37">+SUM(D32:K32)</f>
        <v>671.51426331526</v>
      </c>
      <c r="M32" s="137"/>
      <c r="N32" s="258"/>
      <c r="O32" s="259"/>
      <c r="P32" s="259"/>
      <c r="Q32" s="259"/>
    </row>
    <row r="33" spans="2:17" s="251" customFormat="1" ht="16.5" customHeight="1">
      <c r="B33" s="235"/>
      <c r="C33" s="236" t="s">
        <v>144</v>
      </c>
      <c r="D33" s="139">
        <v>0</v>
      </c>
      <c r="E33" s="139">
        <v>0</v>
      </c>
      <c r="F33" s="139">
        <v>0</v>
      </c>
      <c r="G33" s="139">
        <v>0</v>
      </c>
      <c r="H33" s="139">
        <v>0</v>
      </c>
      <c r="I33" s="139">
        <v>0</v>
      </c>
      <c r="J33" s="139">
        <v>0</v>
      </c>
      <c r="K33" s="139">
        <v>0</v>
      </c>
      <c r="L33" s="234">
        <f t="shared" si="10"/>
        <v>0</v>
      </c>
      <c r="M33" s="137"/>
      <c r="N33" s="258"/>
      <c r="O33" s="259"/>
      <c r="P33" s="259"/>
      <c r="Q33" s="259"/>
    </row>
    <row r="34" spans="2:14" s="251" customFormat="1" ht="16.5" customHeight="1">
      <c r="B34" s="235"/>
      <c r="C34" s="236" t="s">
        <v>145</v>
      </c>
      <c r="D34" s="139">
        <v>0</v>
      </c>
      <c r="E34" s="139">
        <v>0</v>
      </c>
      <c r="F34" s="139">
        <v>0</v>
      </c>
      <c r="G34" s="139">
        <v>0</v>
      </c>
      <c r="H34" s="139">
        <v>126</v>
      </c>
      <c r="I34" s="139">
        <v>0</v>
      </c>
      <c r="J34" s="139">
        <v>0</v>
      </c>
      <c r="K34" s="139">
        <v>545.51426331526</v>
      </c>
      <c r="L34" s="234">
        <f t="shared" si="10"/>
        <v>671.51426331526</v>
      </c>
      <c r="M34" s="137"/>
      <c r="N34" s="258"/>
    </row>
    <row r="35" spans="2:17" s="256" customFormat="1" ht="16.5" customHeight="1">
      <c r="B35" s="235"/>
      <c r="C35" s="63" t="s">
        <v>95</v>
      </c>
      <c r="D35" s="139">
        <v>0</v>
      </c>
      <c r="E35" s="139">
        <v>0</v>
      </c>
      <c r="F35" s="139">
        <v>0</v>
      </c>
      <c r="G35" s="139">
        <v>0</v>
      </c>
      <c r="H35" s="139">
        <v>0</v>
      </c>
      <c r="I35" s="139">
        <v>0</v>
      </c>
      <c r="J35" s="139">
        <v>0</v>
      </c>
      <c r="K35" s="139">
        <v>23.151399077687103</v>
      </c>
      <c r="L35" s="234">
        <f t="shared" si="10"/>
        <v>23.151399077687103</v>
      </c>
      <c r="M35" s="137"/>
      <c r="N35" s="258"/>
      <c r="O35" s="251"/>
      <c r="P35" s="251"/>
      <c r="Q35" s="251"/>
    </row>
    <row r="36" spans="2:14" s="256" customFormat="1" ht="16.5" customHeight="1">
      <c r="B36" s="235"/>
      <c r="C36" s="63" t="s">
        <v>96</v>
      </c>
      <c r="D36" s="139">
        <v>0</v>
      </c>
      <c r="E36" s="139">
        <v>0</v>
      </c>
      <c r="F36" s="139">
        <v>0</v>
      </c>
      <c r="G36" s="139">
        <v>0</v>
      </c>
      <c r="H36" s="139">
        <v>0</v>
      </c>
      <c r="I36" s="139">
        <v>0</v>
      </c>
      <c r="J36" s="139">
        <v>0</v>
      </c>
      <c r="K36" s="139">
        <v>546.36286423757</v>
      </c>
      <c r="L36" s="234">
        <f t="shared" si="10"/>
        <v>546.36286423757</v>
      </c>
      <c r="M36" s="137"/>
      <c r="N36" s="258"/>
    </row>
    <row r="37" spans="2:14" s="256" customFormat="1" ht="30" customHeight="1">
      <c r="B37" s="235"/>
      <c r="C37" s="63" t="s">
        <v>129</v>
      </c>
      <c r="D37" s="140">
        <f aca="true" t="shared" si="11" ref="D37:I37">+D32+D35+D36</f>
        <v>0</v>
      </c>
      <c r="E37" s="140">
        <f t="shared" si="11"/>
        <v>0</v>
      </c>
      <c r="F37" s="140">
        <f t="shared" si="11"/>
        <v>0</v>
      </c>
      <c r="G37" s="140">
        <f t="shared" si="11"/>
        <v>0</v>
      </c>
      <c r="H37" s="140">
        <f t="shared" si="11"/>
        <v>126</v>
      </c>
      <c r="I37" s="140">
        <f t="shared" si="11"/>
        <v>0</v>
      </c>
      <c r="J37" s="140">
        <f>+J32+J35+J36</f>
        <v>0</v>
      </c>
      <c r="K37" s="140">
        <f>+K32+K35+K36</f>
        <v>1115.028526630517</v>
      </c>
      <c r="L37" s="234">
        <f t="shared" si="10"/>
        <v>1241.028526630517</v>
      </c>
      <c r="M37" s="137"/>
      <c r="N37" s="258"/>
    </row>
    <row r="38" spans="2:17" s="259" customFormat="1" ht="30" customHeight="1">
      <c r="B38" s="231"/>
      <c r="C38" s="71" t="s">
        <v>105</v>
      </c>
      <c r="D38" s="139"/>
      <c r="E38" s="139"/>
      <c r="F38" s="139"/>
      <c r="G38" s="139"/>
      <c r="H38" s="139"/>
      <c r="I38" s="139"/>
      <c r="J38" s="139"/>
      <c r="K38" s="139"/>
      <c r="L38" s="234"/>
      <c r="M38" s="137"/>
      <c r="N38" s="258"/>
      <c r="O38" s="256"/>
      <c r="P38" s="256"/>
      <c r="Q38" s="256"/>
    </row>
    <row r="39" spans="2:17" s="259" customFormat="1" ht="16.5" customHeight="1">
      <c r="B39" s="231"/>
      <c r="C39" s="63" t="s">
        <v>94</v>
      </c>
      <c r="D39" s="139">
        <f aca="true" t="shared" si="12" ref="D39:K39">D40+D41</f>
        <v>0</v>
      </c>
      <c r="E39" s="139">
        <f t="shared" si="12"/>
        <v>0</v>
      </c>
      <c r="F39" s="139">
        <f t="shared" si="12"/>
        <v>397.6674</v>
      </c>
      <c r="G39" s="139">
        <f t="shared" si="12"/>
        <v>0</v>
      </c>
      <c r="H39" s="139">
        <f t="shared" si="12"/>
        <v>306</v>
      </c>
      <c r="I39" s="139">
        <f t="shared" si="12"/>
        <v>100</v>
      </c>
      <c r="J39" s="139">
        <f t="shared" si="12"/>
        <v>0</v>
      </c>
      <c r="K39" s="139">
        <f t="shared" si="12"/>
        <v>173.469188668727</v>
      </c>
      <c r="L39" s="234">
        <f aca="true" t="shared" si="13" ref="L39:L45">+SUM(D39:K39)</f>
        <v>977.1365886687271</v>
      </c>
      <c r="M39" s="137"/>
      <c r="N39" s="258"/>
      <c r="O39" s="260"/>
      <c r="P39" s="260"/>
      <c r="Q39" s="260"/>
    </row>
    <row r="40" spans="2:17" s="251" customFormat="1" ht="16.5" customHeight="1">
      <c r="B40" s="235"/>
      <c r="C40" s="236" t="s">
        <v>144</v>
      </c>
      <c r="D40" s="139">
        <v>0</v>
      </c>
      <c r="E40" s="139">
        <v>0</v>
      </c>
      <c r="F40" s="139">
        <v>0</v>
      </c>
      <c r="G40" s="139">
        <v>0</v>
      </c>
      <c r="H40" s="139">
        <v>0</v>
      </c>
      <c r="I40" s="139">
        <v>50</v>
      </c>
      <c r="J40" s="139">
        <v>0</v>
      </c>
      <c r="K40" s="139">
        <v>0</v>
      </c>
      <c r="L40" s="234">
        <f t="shared" si="13"/>
        <v>50</v>
      </c>
      <c r="M40" s="137"/>
      <c r="N40" s="258"/>
      <c r="O40" s="260"/>
      <c r="P40" s="260"/>
      <c r="Q40" s="260"/>
    </row>
    <row r="41" spans="2:17" s="251" customFormat="1" ht="16.5" customHeight="1">
      <c r="B41" s="235"/>
      <c r="C41" s="236" t="s">
        <v>145</v>
      </c>
      <c r="D41" s="139">
        <v>0</v>
      </c>
      <c r="E41" s="139">
        <v>0</v>
      </c>
      <c r="F41" s="139">
        <v>397.6674</v>
      </c>
      <c r="G41" s="139">
        <v>0</v>
      </c>
      <c r="H41" s="139">
        <v>306</v>
      </c>
      <c r="I41" s="139">
        <v>50</v>
      </c>
      <c r="J41" s="139">
        <v>0</v>
      </c>
      <c r="K41" s="139">
        <v>173.469188668727</v>
      </c>
      <c r="L41" s="237">
        <f t="shared" si="13"/>
        <v>927.1365886687271</v>
      </c>
      <c r="M41" s="137"/>
      <c r="N41" s="258"/>
      <c r="O41" s="261"/>
      <c r="P41" s="261"/>
      <c r="Q41" s="261"/>
    </row>
    <row r="42" spans="2:17" s="256" customFormat="1" ht="16.5" customHeight="1">
      <c r="B42" s="235"/>
      <c r="C42" s="63" t="s">
        <v>95</v>
      </c>
      <c r="D42" s="139">
        <v>0</v>
      </c>
      <c r="E42" s="139">
        <v>0</v>
      </c>
      <c r="F42" s="139">
        <v>0</v>
      </c>
      <c r="G42" s="139">
        <v>0</v>
      </c>
      <c r="H42" s="139">
        <v>0</v>
      </c>
      <c r="I42" s="139">
        <v>0</v>
      </c>
      <c r="J42" s="139">
        <v>0</v>
      </c>
      <c r="K42" s="139">
        <v>0</v>
      </c>
      <c r="L42" s="136">
        <f t="shared" si="13"/>
        <v>0</v>
      </c>
      <c r="M42" s="137"/>
      <c r="N42" s="258"/>
      <c r="O42" s="247"/>
      <c r="P42" s="247"/>
      <c r="Q42" s="247"/>
    </row>
    <row r="43" spans="2:17" s="256" customFormat="1" ht="16.5" customHeight="1">
      <c r="B43" s="235"/>
      <c r="C43" s="63" t="s">
        <v>96</v>
      </c>
      <c r="D43" s="139">
        <v>703.6674</v>
      </c>
      <c r="E43" s="139">
        <v>0</v>
      </c>
      <c r="F43" s="139">
        <v>0</v>
      </c>
      <c r="G43" s="139">
        <v>0</v>
      </c>
      <c r="H43" s="139">
        <v>0</v>
      </c>
      <c r="I43" s="139">
        <v>100</v>
      </c>
      <c r="J43" s="139">
        <v>0</v>
      </c>
      <c r="K43" s="139">
        <v>176</v>
      </c>
      <c r="L43" s="136">
        <f t="shared" si="13"/>
        <v>979.6674</v>
      </c>
      <c r="M43" s="137"/>
      <c r="N43" s="258"/>
      <c r="O43" s="247"/>
      <c r="P43" s="247"/>
      <c r="Q43" s="247"/>
    </row>
    <row r="44" spans="2:17" s="256" customFormat="1" ht="30" customHeight="1">
      <c r="B44" s="235"/>
      <c r="C44" s="63" t="s">
        <v>103</v>
      </c>
      <c r="D44" s="140">
        <f aca="true" t="shared" si="14" ref="D44:I44">+D39+D42+D43</f>
        <v>703.6674</v>
      </c>
      <c r="E44" s="140">
        <f t="shared" si="14"/>
        <v>0</v>
      </c>
      <c r="F44" s="140">
        <f t="shared" si="14"/>
        <v>397.6674</v>
      </c>
      <c r="G44" s="140">
        <f t="shared" si="14"/>
        <v>0</v>
      </c>
      <c r="H44" s="140">
        <f t="shared" si="14"/>
        <v>306</v>
      </c>
      <c r="I44" s="140">
        <f t="shared" si="14"/>
        <v>200</v>
      </c>
      <c r="J44" s="140">
        <f>+J39+J42+J43</f>
        <v>0</v>
      </c>
      <c r="K44" s="140">
        <f>+K39+K42+K43</f>
        <v>349.46918866872704</v>
      </c>
      <c r="L44" s="136">
        <f t="shared" si="13"/>
        <v>1956.803988668727</v>
      </c>
      <c r="M44" s="137"/>
      <c r="N44" s="258"/>
      <c r="O44" s="247"/>
      <c r="P44" s="247"/>
      <c r="Q44" s="247"/>
    </row>
    <row r="45" spans="2:17" s="260" customFormat="1" ht="30" customHeight="1">
      <c r="B45" s="238"/>
      <c r="C45" s="71" t="s">
        <v>104</v>
      </c>
      <c r="D45" s="239">
        <f aca="true" t="shared" si="15" ref="D45:K45">+SUM(D16,D23,D30,D37,D44)</f>
        <v>34744.07393953147</v>
      </c>
      <c r="E45" s="239">
        <f t="shared" si="15"/>
        <v>1867</v>
      </c>
      <c r="F45" s="239">
        <f t="shared" si="15"/>
        <v>4646.812883543314</v>
      </c>
      <c r="G45" s="239">
        <f t="shared" si="15"/>
        <v>24374.86065701223</v>
      </c>
      <c r="H45" s="239">
        <f t="shared" si="15"/>
        <v>8386.078448441343</v>
      </c>
      <c r="I45" s="239">
        <f t="shared" si="15"/>
        <v>5027.9357</v>
      </c>
      <c r="J45" s="239">
        <f t="shared" si="15"/>
        <v>169</v>
      </c>
      <c r="K45" s="239">
        <f t="shared" si="15"/>
        <v>26553.944324519503</v>
      </c>
      <c r="L45" s="239">
        <f t="shared" si="13"/>
        <v>105769.70595304786</v>
      </c>
      <c r="M45" s="240"/>
      <c r="N45" s="262"/>
      <c r="O45" s="263"/>
      <c r="P45" s="263"/>
      <c r="Q45" s="263"/>
    </row>
    <row r="46" spans="2:17" s="260" customFormat="1" ht="9.75" customHeight="1">
      <c r="B46" s="238"/>
      <c r="C46" s="71"/>
      <c r="D46" s="264"/>
      <c r="E46" s="264"/>
      <c r="F46" s="264"/>
      <c r="G46" s="264"/>
      <c r="H46" s="264"/>
      <c r="I46" s="264"/>
      <c r="J46" s="264"/>
      <c r="K46" s="264"/>
      <c r="L46" s="265"/>
      <c r="M46" s="266"/>
      <c r="N46" s="262"/>
      <c r="O46" s="247"/>
      <c r="P46" s="247"/>
      <c r="Q46" s="247"/>
    </row>
    <row r="47" spans="2:17" s="261" customFormat="1" ht="50.25" customHeight="1">
      <c r="B47" s="267"/>
      <c r="C47" s="268" t="s">
        <v>324</v>
      </c>
      <c r="D47" s="268"/>
      <c r="E47" s="268"/>
      <c r="F47" s="268"/>
      <c r="G47" s="268"/>
      <c r="H47" s="268"/>
      <c r="I47" s="268"/>
      <c r="J47" s="268"/>
      <c r="K47" s="268"/>
      <c r="L47" s="268"/>
      <c r="M47" s="269"/>
      <c r="N47" s="270"/>
      <c r="O47" s="247"/>
      <c r="P47" s="247"/>
      <c r="Q47" s="247"/>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sheetProtection/>
  <mergeCells count="14">
    <mergeCell ref="C47:L47"/>
    <mergeCell ref="D7:E7"/>
    <mergeCell ref="D8:D9"/>
    <mergeCell ref="E8:E9"/>
    <mergeCell ref="F8:G8"/>
    <mergeCell ref="L7:M9"/>
    <mergeCell ref="B2:M2"/>
    <mergeCell ref="B3:M3"/>
    <mergeCell ref="B4:M4"/>
    <mergeCell ref="B5:M5"/>
    <mergeCell ref="D6:M6"/>
    <mergeCell ref="K7:K9"/>
    <mergeCell ref="H8:J8"/>
    <mergeCell ref="F7:J7"/>
  </mergeCells>
  <conditionalFormatting sqref="D6:F6">
    <cfRule type="expression" priority="1" dxfId="3" stopIfTrue="1">
      <formula>COUNTA(D10:L45)&lt;&gt;COUNTIF(D10:L45,"&gt;=0")</formula>
    </cfRule>
  </conditionalFormatting>
  <conditionalFormatting sqref="G6">
    <cfRule type="expression" priority="2" dxfId="3" stopIfTrue="1">
      <formula>COUNTA(G10:N45)&lt;&gt;COUNTIF(G10:N45,"&gt;=0")</formula>
    </cfRule>
  </conditionalFormatting>
  <conditionalFormatting sqref="H6">
    <cfRule type="expression" priority="3" dxfId="3" stopIfTrue="1">
      <formula>COUNTA(H10:N45)&lt;&gt;COUNTIF(H10:N45,"&gt;=0")</formula>
    </cfRule>
  </conditionalFormatting>
  <conditionalFormatting sqref="I6">
    <cfRule type="expression" priority="4" dxfId="3" stopIfTrue="1">
      <formula>COUNTA(I10:N45)&lt;&gt;COUNTIF(I10:N45,"&gt;=0")</formula>
    </cfRule>
  </conditionalFormatting>
  <conditionalFormatting sqref="J6">
    <cfRule type="expression" priority="5" dxfId="3" stopIfTrue="1">
      <formula>COUNTA(J10:N45)&lt;&gt;COUNTIF(J10:N45,"&gt;=0")</formula>
    </cfRule>
  </conditionalFormatting>
  <conditionalFormatting sqref="K6">
    <cfRule type="expression" priority="6" dxfId="3" stopIfTrue="1">
      <formula>COUNTA(K10:N45)&lt;&gt;COUNTIF(K10:N45,"&gt;=0")</formula>
    </cfRule>
  </conditionalFormatting>
  <conditionalFormatting sqref="L6">
    <cfRule type="expression" priority="7" dxfId="3" stopIfTrue="1">
      <formula>COUNTA(L10:N45)&lt;&gt;COUNTIF(L10:N45,"&gt;=0")</formula>
    </cfRule>
  </conditionalFormatting>
  <conditionalFormatting sqref="M6">
    <cfRule type="expression" priority="2" dxfId="3" stopIfTrue="1">
      <formula>COUNTA(M10:N45)&lt;&gt;COUNTIF(M10:N45,"&gt;=0")</formula>
    </cfRule>
  </conditionalFormatting>
  <conditionalFormatting sqref="D11:L45">
    <cfRule type="expression" priority="3" dxfId="1" stopIfTrue="1">
      <formula>AND(D11&lt;&gt;"",OR(D11&lt;0,NOT(ISNUMBER(D11))))</formula>
    </cfRule>
  </conditionalFormatting>
  <printOptions/>
  <pageMargins left="0.7874015748031497" right="0.6692913385826772" top="0.984251968503937" bottom="0.984251968503937" header="0.5118110236220472" footer="0.5118110236220472"/>
  <pageSetup fitToHeight="1" fitToWidth="1" horizontalDpi="600" verticalDpi="600" orientation="portrait" paperSize="8" scale="71" r:id="rId1"/>
  <headerFooter alignWithMargins="0">
    <oddFooter>&amp;R2013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CBMEDPE</dc:creator>
  <cp:keywords/>
  <dc:description/>
  <cp:lastModifiedBy>u03653</cp:lastModifiedBy>
  <cp:lastPrinted>2012-09-14T10:05:51Z</cp:lastPrinted>
  <dcterms:created xsi:type="dcterms:W3CDTF">2000-03-23T14:24:07Z</dcterms:created>
  <dcterms:modified xsi:type="dcterms:W3CDTF">2013-09-09T15:51:19Z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